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  <sheet name="1" sheetId="5" state="hidden" r:id="rId5"/>
    <sheet name="2а" sheetId="6" state="hidden" r:id="rId6"/>
    <sheet name="2б" sheetId="7" state="hidden" r:id="rId7"/>
  </sheets>
  <definedNames>
    <definedName name="_xlnm.Print_Titles" localSheetId="6">'2б'!$9:$9</definedName>
    <definedName name="_xlnm.Print_Titles" localSheetId="0">'план 17_18 (2)'!$9:$9</definedName>
    <definedName name="_xlnm.Print_Titles" localSheetId="3">'план магістр за ОНП'!$9:$9</definedName>
    <definedName name="_xlnm.Print_Area" localSheetId="4">'1'!$A$1:$AV$22</definedName>
    <definedName name="_xlnm.Print_Area" localSheetId="5">'2а'!$A$1:$AV$18</definedName>
    <definedName name="_xlnm.Print_Area" localSheetId="6">'2б'!$A$1:$AV$31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ОНП'!$A$1:$AU$98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<sst xmlns="http://schemas.openxmlformats.org/spreadsheetml/2006/main" count="875" uniqueCount="314">
  <si>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</si>
  <si>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</si>
  <si>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</si>
  <si>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</si>
  <si>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</si>
  <si>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</si>
  <si>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</si>
  <si>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</si>
  <si>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</si>
  <si>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</si>
  <si>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</si>
  <si>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</si>
  <si>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</si>
  <si>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</si>
  <si>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</si>
  <si>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</si>
  <si>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</si>
  <si>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</si>
  <si>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</si>
  <si>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</si>
  <si>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</si>
  <si>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</si>
  <si>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</si>
  <si>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</si>
  <si>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Всього</t>
  </si>
  <si>
    <t>Триместр</t>
  </si>
  <si>
    <t>Переддипломна практика</t>
  </si>
  <si>
    <t>1 доба на тиждень навчального триместру</t>
  </si>
  <si>
    <t>№ п/п</t>
  </si>
  <si>
    <t>Загальний обсяг</t>
  </si>
  <si>
    <t>екзаменів</t>
  </si>
  <si>
    <t>заліків</t>
  </si>
  <si>
    <t>лекції</t>
  </si>
  <si>
    <t>Разом:</t>
  </si>
  <si>
    <t>Фізичне виховання</t>
  </si>
  <si>
    <t>3</t>
  </si>
  <si>
    <t>с*</t>
  </si>
  <si>
    <t xml:space="preserve"> Кількість екзаменів</t>
  </si>
  <si>
    <t xml:space="preserve"> Кількість заліків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</si>
  <si>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</si>
  <si>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</si>
  <si>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</si>
  <si>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</si>
  <si>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І . ГРАФІК НАВЧАЛЬНОГО ПРОЦЕСУ</t>
  </si>
  <si>
    <t>Працевлаштування та ділова кар’єра</t>
  </si>
  <si>
    <t>Інтелектуальна власність</t>
  </si>
  <si>
    <t>Цивільний захист</t>
  </si>
  <si>
    <t>Автоматизація виробничих процесів машинобудування</t>
  </si>
  <si>
    <t>Автоматизація виробничих процесів машинобудування (курсова робота)</t>
  </si>
  <si>
    <t>Охорона праці в галузі</t>
  </si>
  <si>
    <t>Технологічні основи ГВС</t>
  </si>
  <si>
    <t>САПР технологічних процесів</t>
  </si>
  <si>
    <t>Іноземна мова (за професійним спрямуванням)</t>
  </si>
  <si>
    <t>Філософія і наука</t>
  </si>
  <si>
    <t>Технологічне оснащення автоматизованих дільниць та цехів</t>
  </si>
  <si>
    <t>48</t>
  </si>
  <si>
    <t>4</t>
  </si>
  <si>
    <t>21</t>
  </si>
  <si>
    <t>69</t>
  </si>
  <si>
    <t>Система 3-D моделювання Power Shape</t>
  </si>
  <si>
    <t>8</t>
  </si>
  <si>
    <t>12</t>
  </si>
  <si>
    <t>Системи автоматизованого програмування верстатів з ЧПУ</t>
  </si>
  <si>
    <t>Міністерство освіти і науки України</t>
  </si>
  <si>
    <t>Цільова індивідуальна підготовка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</si>
  <si>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</si>
  <si>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Підготовка магістерської роботи</t>
  </si>
  <si>
    <t>Захист магістерської роботи</t>
  </si>
  <si>
    <t>3.0</t>
  </si>
  <si>
    <t>Основи сучасних теорій моделювання процесів (ТМ)</t>
  </si>
  <si>
    <t>на основі ОПП підготовки бакалавра</t>
  </si>
  <si>
    <t>Виконання дипломного проекту (роботи)</t>
  </si>
  <si>
    <t>III. ПРАКТИКА</t>
  </si>
  <si>
    <t>Назва практики</t>
  </si>
  <si>
    <t>Тижні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</si>
  <si>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</si>
  <si>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</si>
  <si>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</si>
  <si>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дипломна робота</t>
  </si>
  <si>
    <t>НАЗВА НАВЧАЛЬНОЇ ДИСЦИПЛІНИ</t>
  </si>
  <si>
    <t>курсові</t>
  </si>
  <si>
    <t>проекти</t>
  </si>
  <si>
    <t>роботи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</si>
  <si>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</si>
  <si>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</si>
  <si>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</si>
  <si>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</si>
  <si>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</si>
  <si>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</si>
  <si>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</si>
  <si>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1 курс</t>
  </si>
  <si>
    <t xml:space="preserve">II. ЗВЕДЕНІ ДАНІ ПРО БЮДЖЕТ ЧАСУ, тижні </t>
  </si>
  <si>
    <t>I</t>
  </si>
  <si>
    <t>II</t>
  </si>
  <si>
    <t>Усього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</si>
  <si>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</si>
  <si>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</si>
  <si>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</si>
  <si>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</si>
  <si>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Дипломна робота</t>
  </si>
  <si>
    <t>90</t>
  </si>
  <si>
    <t>Зав.кафедри ТМ</t>
  </si>
  <si>
    <t>Декан  ФІТО</t>
  </si>
  <si>
    <t>С.В. Ковалевський</t>
  </si>
  <si>
    <t>О.Г. Гринь</t>
  </si>
  <si>
    <t>Охорона праці в галузі та цивільний захист</t>
  </si>
  <si>
    <t>Примітка:   с* - секційні заняття (факультатив)</t>
  </si>
  <si>
    <t xml:space="preserve">2.3. Дисципліни професійної підготовки </t>
  </si>
  <si>
    <t>1.2.1</t>
  </si>
  <si>
    <t>1.2.1.1</t>
  </si>
  <si>
    <t>1.2.1.2</t>
  </si>
  <si>
    <t>1.2.2</t>
  </si>
  <si>
    <t>Діагностика технологічних систем та виробів машинобудування (ТМ)</t>
  </si>
  <si>
    <t>4. ДЕРЖАВНА АТЕСТАЦІЯ</t>
  </si>
  <si>
    <t>2 траєкторія</t>
  </si>
  <si>
    <t>1 траєкторія</t>
  </si>
  <si>
    <t>Інженерний консалтинг у технології машинобудування (ТМ)</t>
  </si>
  <si>
    <t>1. ОБОВ'ЯЗКОВІ НАВЧАЛЬНІ ДИСЦИПЛІНИ</t>
  </si>
  <si>
    <r>
      <t xml:space="preserve">галузь знань: </t>
    </r>
    <r>
      <rPr>
        <b/>
        <sz val="18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</si>
  <si>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 "</t>
    </r>
  </si>
  <si>
    <t>1.1 Соціально-гуманітарні дисципліни</t>
  </si>
  <si>
    <t>2 курс</t>
  </si>
  <si>
    <t>Разом 1 траєкторія</t>
  </si>
  <si>
    <t>1.1.1</t>
  </si>
  <si>
    <t>1.1.1.1</t>
  </si>
  <si>
    <t>1.1.1.2</t>
  </si>
  <si>
    <t>1.1.1.3</t>
  </si>
  <si>
    <t>Правове забезпечення безпеки підприємств України</t>
  </si>
  <si>
    <t>1.2.3</t>
  </si>
  <si>
    <t>Разом 2 траєкторія</t>
  </si>
  <si>
    <t>Разом п. 1.1</t>
  </si>
  <si>
    <t>Інтелектуальна власність та принципи організації наукових досліджень</t>
  </si>
  <si>
    <t>1.2 Дисципліни природничо-наукової (фундаментальної) підготовки</t>
  </si>
  <si>
    <t>1.2.2.1</t>
  </si>
  <si>
    <t>1.2.2.2</t>
  </si>
  <si>
    <t>Разом п. 1.2</t>
  </si>
  <si>
    <t>Спеціалізація "Технології машинобудування"</t>
  </si>
  <si>
    <t>Траєкторія 1</t>
  </si>
  <si>
    <t>Траєкторія 2</t>
  </si>
  <si>
    <t>Разом траєкторія 1</t>
  </si>
  <si>
    <t>2.3.1.1</t>
  </si>
  <si>
    <t>2.3.1.2</t>
  </si>
  <si>
    <t>2.3.2.1</t>
  </si>
  <si>
    <t>2.3.2.2</t>
  </si>
  <si>
    <t>Обслуговування високотехнологічних комплексів</t>
  </si>
  <si>
    <t>Разом траєкторія 2</t>
  </si>
  <si>
    <t>Спеціалізації каф. ТМ</t>
  </si>
  <si>
    <t>2.3.1.3</t>
  </si>
  <si>
    <t>Спеціалізація "Інтегровані комп'ютеризовані технології машинобудування"</t>
  </si>
  <si>
    <t>2.3.2.3</t>
  </si>
  <si>
    <t>60</t>
  </si>
  <si>
    <t>Зав.кафедри МПФ</t>
  </si>
  <si>
    <t>Н.О. Макаренко</t>
  </si>
  <si>
    <t>О.Є. Марков</t>
  </si>
  <si>
    <t>Зав.кафедри ОіТЗВ</t>
  </si>
  <si>
    <t>Спеціалізації кафедри ТМ</t>
  </si>
  <si>
    <t>2. ДИСЦИПЛІНИ ВІЛЬНОГО ВИБОРУ</t>
  </si>
  <si>
    <t xml:space="preserve">       II. ЗВЕДЕНІ ДАНІ ПРО БЮДЖЕТ ЧАСУ, тижні                                      ІІІ. ПРАКТИКА                                      IV. ДЕРЖАВНА АТЕСТАЦІЯ</t>
  </si>
  <si>
    <t>Мехатроніка в технологічних системах</t>
  </si>
  <si>
    <t>2.3.1 Спеціалізації каф. ТМ</t>
  </si>
  <si>
    <t xml:space="preserve">  3.1 ПРАКТИЧНА  ПІДГОТОВКА спеціалізація кафедри ТМ</t>
  </si>
  <si>
    <t>4.1</t>
  </si>
  <si>
    <t>2.3.1</t>
  </si>
  <si>
    <t>2.3.2</t>
  </si>
  <si>
    <t>2.3.3</t>
  </si>
  <si>
    <t>2.3.4</t>
  </si>
  <si>
    <t>2.3.5</t>
  </si>
  <si>
    <t>2.3.6</t>
  </si>
  <si>
    <t>Разом 2.3.1</t>
  </si>
  <si>
    <t>Разом 2.3.1 1</t>
  </si>
  <si>
    <t>Разом 2.3.1.2</t>
  </si>
  <si>
    <t>3.1.1</t>
  </si>
  <si>
    <t>3.1.2</t>
  </si>
  <si>
    <t>Автоматизація технологічних систем та комплексів</t>
  </si>
  <si>
    <t>2.3.1.4</t>
  </si>
  <si>
    <t>САПР та інформаційні системи в машинобудуванні</t>
  </si>
  <si>
    <t>360</t>
  </si>
  <si>
    <t>2.3.6.1</t>
  </si>
  <si>
    <t>2.3.6.2</t>
  </si>
  <si>
    <t>2.3.7</t>
  </si>
  <si>
    <t>2.3.7.1</t>
  </si>
  <si>
    <t>2.3.7.2</t>
  </si>
  <si>
    <t>2.3.7.3</t>
  </si>
  <si>
    <t xml:space="preserve">V. План навчального процесу на 2017/2018 навчальний рік      </t>
  </si>
  <si>
    <t>Кількість кредитів ЄКТС</t>
  </si>
  <si>
    <t>Кваліфікація: магістр з прикладної механіки</t>
  </si>
  <si>
    <t>Методика та організація наукових досліджень (ТМ)</t>
  </si>
  <si>
    <t xml:space="preserve">Технологія функціональних та нано-поверхонь </t>
  </si>
  <si>
    <t>ЗАТВЕРДЖЕНО:</t>
  </si>
  <si>
    <t>на засіданні Вченої ради</t>
  </si>
  <si>
    <t>(Ковальов В.Д.)</t>
  </si>
  <si>
    <t xml:space="preserve">                            Ректор __________________</t>
  </si>
  <si>
    <t>1 траект</t>
  </si>
  <si>
    <t>1 трим</t>
  </si>
  <si>
    <t>2 трим</t>
  </si>
  <si>
    <t>3 трим</t>
  </si>
  <si>
    <t>екз</t>
  </si>
  <si>
    <t>залік</t>
  </si>
  <si>
    <t>2 траект</t>
  </si>
  <si>
    <t>ТМ</t>
  </si>
  <si>
    <t>МПФ</t>
  </si>
  <si>
    <t>ОТЗВ</t>
  </si>
  <si>
    <t>ТМ 1 траек</t>
  </si>
  <si>
    <t>ТМ 2 траек</t>
  </si>
  <si>
    <t>4 (5)</t>
  </si>
  <si>
    <t>2 (1)</t>
  </si>
  <si>
    <t>3 (4)</t>
  </si>
  <si>
    <t>семестри</t>
  </si>
  <si>
    <t>2а</t>
  </si>
  <si>
    <t>2б</t>
  </si>
  <si>
    <t>Розподіл за семестрами</t>
  </si>
  <si>
    <t>2б дф*</t>
  </si>
  <si>
    <t>Семестр</t>
  </si>
  <si>
    <t>ПК</t>
  </si>
  <si>
    <t>ДР</t>
  </si>
  <si>
    <t>вип</t>
  </si>
  <si>
    <t>екон</t>
  </si>
  <si>
    <t>ОТ</t>
  </si>
  <si>
    <t>Розподіл годин на тиждень за курсами і cеместрами</t>
  </si>
  <si>
    <t>кількість тижнів у семестрі</t>
  </si>
  <si>
    <t>1 сем</t>
  </si>
  <si>
    <t>2а сем</t>
  </si>
  <si>
    <t>2б сем</t>
  </si>
  <si>
    <t>1сем</t>
  </si>
  <si>
    <t>Строк навчання  - 1 рік, 9 місяців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</si>
  <si>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</si>
  <si>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Науково-дослідна</t>
  </si>
  <si>
    <t>1. Цикл загальної підготовки</t>
  </si>
  <si>
    <t>1.1 Навчальні дисципліни базової підготовки</t>
  </si>
  <si>
    <t>1.2 Навчальні дисципліни базової підготовки (за вибором студентів)</t>
  </si>
  <si>
    <t>Виконання та захист магістерської дисертації</t>
  </si>
  <si>
    <t>Разом п. 1.3</t>
  </si>
  <si>
    <t xml:space="preserve">2.1. Навчальні дисципліни професійної та практичної  підготовки </t>
  </si>
  <si>
    <t>2.1.1 Спеціалізації каф. ТМ</t>
  </si>
  <si>
    <t>1 Методика та організація наукових досліджень (ТМ)</t>
  </si>
  <si>
    <t>2. Цикл професійної підготовки</t>
  </si>
  <si>
    <t xml:space="preserve">Позначення: </t>
  </si>
  <si>
    <t>теор. навч.</t>
  </si>
  <si>
    <t>екзам. сесія</t>
  </si>
  <si>
    <t>практика</t>
  </si>
  <si>
    <t>дипломне проектування</t>
  </si>
  <si>
    <t>канікули</t>
  </si>
  <si>
    <t>1.1.1.4</t>
  </si>
  <si>
    <t>1.2.4</t>
  </si>
  <si>
    <t>Педагогіка і методика викладання у вищій школі</t>
  </si>
  <si>
    <t>Всього за циклом загальної підготовки</t>
  </si>
  <si>
    <t>Всього за циклом професійної підготовки</t>
  </si>
  <si>
    <t>1.1.2</t>
  </si>
  <si>
    <t>1.1.3</t>
  </si>
  <si>
    <t>3    цикл наук досл підг</t>
  </si>
  <si>
    <t>2 дослід технол…..</t>
  </si>
  <si>
    <t xml:space="preserve">3 дослідж процесів    </t>
  </si>
  <si>
    <t>4 наук досл практ</t>
  </si>
  <si>
    <t>2 Науково-дослідна робота за темою маг роботи</t>
  </si>
  <si>
    <t>3 Науково-дослідна робота за темою маг роботи</t>
  </si>
  <si>
    <t>4 Науково-дослідна робота за темою маг роботи</t>
  </si>
  <si>
    <t>спецкурс за напр ман підг</t>
  </si>
  <si>
    <t>захит</t>
  </si>
  <si>
    <t>1,5</t>
  </si>
  <si>
    <t xml:space="preserve">Інтелектуальна власність </t>
  </si>
  <si>
    <t>2.1.1</t>
  </si>
  <si>
    <t>2.1.1.1</t>
  </si>
  <si>
    <t>2.1.1.2</t>
  </si>
  <si>
    <t>2.1.1.3</t>
  </si>
  <si>
    <t>2.1.1.4</t>
  </si>
  <si>
    <t>2.1.2</t>
  </si>
  <si>
    <t>2.1.2.1</t>
  </si>
  <si>
    <t>2.1.2.2</t>
  </si>
  <si>
    <t>2.1.2.3</t>
  </si>
  <si>
    <t>2.1.3</t>
  </si>
  <si>
    <t>2.1.4</t>
  </si>
  <si>
    <t>Всього за циклом науково-
дослідної підготовки</t>
  </si>
  <si>
    <t>4. Державна атестація</t>
  </si>
  <si>
    <t xml:space="preserve"> Методика та організація наукових досліджень </t>
  </si>
  <si>
    <t>Науково-дослідна робота за
 темою магістерської роботи</t>
  </si>
  <si>
    <t>Спецкурс за напрямком 
магістерської роботи</t>
  </si>
  <si>
    <t>Разом</t>
  </si>
  <si>
    <t>2 (3)</t>
  </si>
  <si>
    <t>3 (2)</t>
  </si>
  <si>
    <t>3 .  Цикл науково-дослідної підготовки</t>
  </si>
  <si>
    <r>
      <t>спеціалізація:</t>
    </r>
    <r>
      <rPr>
        <b/>
        <sz val="16"/>
        <rFont val="Times New Roman"/>
        <family val="1"/>
      </rPr>
      <t xml:space="preserve">  Технології машинобудування    </t>
    </r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</si>
  <si>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</si>
  <si>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>Захист магістерської 
роботи</t>
  </si>
  <si>
    <t>3.1 Дисципліни науково-дослідної підготовки</t>
  </si>
  <si>
    <t>Разом п. 3.1</t>
  </si>
  <si>
    <t>3.2 Дисципліни науково-дослідної підготовки  (за вибором студентів)</t>
  </si>
  <si>
    <t>3.1.3</t>
  </si>
  <si>
    <t>3.1.4</t>
  </si>
  <si>
    <t>3.2.2</t>
  </si>
  <si>
    <t xml:space="preserve">V. План навчального процесу на 2018/2019 навчальний рік      </t>
  </si>
  <si>
    <t>Разом п. 3.2</t>
  </si>
  <si>
    <t>Технологія функціональних та нано-поверхонь (Ч.1)</t>
  </si>
  <si>
    <t>Технологія функціональних та нано-поверхонь (Ч.2)</t>
  </si>
  <si>
    <t>Діагностика технологічних систем та виробів машинобудування</t>
  </si>
  <si>
    <t>Науково-дослідна практика</t>
  </si>
  <si>
    <t>3.2.1</t>
  </si>
  <si>
    <t>3.2.1.1</t>
  </si>
  <si>
    <t>3.2.1.2</t>
  </si>
  <si>
    <t>3.2.1.3</t>
  </si>
  <si>
    <t>Примітка: Траєкторії (п.3.2) визначаються за темою магістерської роботи</t>
  </si>
  <si>
    <t>4.2</t>
  </si>
  <si>
    <t>1 траєкторія (Процеси і технологія)</t>
  </si>
  <si>
    <t>2 траєкторія (Технологія і конструювання)</t>
  </si>
  <si>
    <t>протокол № 8</t>
  </si>
  <si>
    <t>"29  " березня       2018 р.</t>
  </si>
  <si>
    <t>Т</t>
  </si>
  <si>
    <t>А</t>
  </si>
  <si>
    <t>державна атестація</t>
  </si>
  <si>
    <t>проміжний контроль</t>
  </si>
  <si>
    <t>Екзаменаційна сесія та проміжний контроль</t>
  </si>
  <si>
    <t>викладач</t>
  </si>
  <si>
    <t>ТМ-18-1 магістр науковий, 1 семестр, 18/19 н.р.</t>
  </si>
  <si>
    <t>ТМ-18-1 магістр науковий, 2а семестр, 18/19 н.р.</t>
  </si>
  <si>
    <t>ТМ-18-1 магістр науковий, 2б семестр, 18/19 н.р.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</si>
</sst>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 ;\-#,##0.00\ "/>
    <numFmt numFmtId="189" formatCode="[$-FC19]d\ mmmm\ yyyy\ &quot;г.&quot;"/>
    <numFmt numFmtId="190" formatCode="#,##0.0;\-* #,##0.0_-;\ _-;_-@_-"/>
    <numFmt numFmtId="191" formatCode="#,##0.0_-;\-* #,##0.0_-;\ _-;_-@_-"/>
    <numFmt numFmtId="192" formatCode="#,##0_-;\-* #,##0_-;\ &quot;&quot;_-;_-@_-"/>
    <numFmt numFmtId="193" formatCode="#,##0_ ;\-#,##0\ "/>
  </numFmts>
  <fonts count="8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6"/>
      <name val="Times New Roman"/>
      <family val="1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0"/>
      <color indexed="40"/>
      <name val="Arial Cyr"/>
      <family val="2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0"/>
      <color rgb="FF00B0F0"/>
      <name val="Arial Cyr"/>
      <family val="2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/>
      <top style="thin"/>
      <bottom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1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8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left" vertical="top" wrapText="1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0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182" fontId="2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2" fontId="2" fillId="0" borderId="22" xfId="0" applyNumberFormat="1" applyFont="1" applyFill="1" applyBorder="1" applyAlignment="1" applyProtection="1">
      <alignment horizontal="center" vertical="center" wrapText="1"/>
      <protection/>
    </xf>
    <xf numFmtId="182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2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81" fontId="2" fillId="0" borderId="43" xfId="0" applyNumberFormat="1" applyFont="1" applyFill="1" applyBorder="1" applyAlignment="1" applyProtection="1">
      <alignment horizontal="center" vertical="center"/>
      <protection/>
    </xf>
    <xf numFmtId="182" fontId="2" fillId="0" borderId="44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82" fontId="2" fillId="0" borderId="50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181" fontId="6" fillId="0" borderId="53" xfId="0" applyNumberFormat="1" applyFont="1" applyFill="1" applyBorder="1" applyAlignment="1" applyProtection="1">
      <alignment horizontal="center" vertical="center"/>
      <protection/>
    </xf>
    <xf numFmtId="181" fontId="6" fillId="0" borderId="54" xfId="0" applyNumberFormat="1" applyFont="1" applyFill="1" applyBorder="1" applyAlignment="1" applyProtection="1">
      <alignment horizontal="center" vertical="center"/>
      <protection/>
    </xf>
    <xf numFmtId="181" fontId="6" fillId="0" borderId="55" xfId="0" applyNumberFormat="1" applyFont="1" applyFill="1" applyBorder="1" applyAlignment="1" applyProtection="1">
      <alignment horizontal="center" vertical="center"/>
      <protection/>
    </xf>
    <xf numFmtId="181" fontId="6" fillId="0" borderId="56" xfId="0" applyNumberFormat="1" applyFont="1" applyFill="1" applyBorder="1" applyAlignment="1" applyProtection="1">
      <alignment horizontal="center" vertical="center"/>
      <protection/>
    </xf>
    <xf numFmtId="181" fontId="6" fillId="0" borderId="57" xfId="0" applyNumberFormat="1" applyFont="1" applyFill="1" applyBorder="1" applyAlignment="1" applyProtection="1">
      <alignment horizontal="center" vertical="center"/>
      <protection/>
    </xf>
    <xf numFmtId="181" fontId="6" fillId="0" borderId="58" xfId="0" applyNumberFormat="1" applyFont="1" applyFill="1" applyBorder="1" applyAlignment="1" applyProtection="1">
      <alignment horizontal="center" vertical="center"/>
      <protection/>
    </xf>
    <xf numFmtId="181" fontId="6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54" xfId="0" applyNumberFormat="1" applyFont="1" applyFill="1" applyBorder="1" applyAlignment="1" applyProtection="1">
      <alignment horizontal="center" vertical="center"/>
      <protection/>
    </xf>
    <xf numFmtId="180" fontId="2" fillId="0" borderId="55" xfId="0" applyNumberFormat="1" applyFont="1" applyFill="1" applyBorder="1" applyAlignment="1" applyProtection="1">
      <alignment horizontal="center" vertical="center"/>
      <protection/>
    </xf>
    <xf numFmtId="180" fontId="2" fillId="0" borderId="53" xfId="0" applyNumberFormat="1" applyFont="1" applyFill="1" applyBorder="1" applyAlignment="1" applyProtection="1">
      <alignment horizontal="center" vertical="center"/>
      <protection/>
    </xf>
    <xf numFmtId="181" fontId="6" fillId="0" borderId="60" xfId="0" applyNumberFormat="1" applyFont="1" applyFill="1" applyBorder="1" applyAlignment="1" applyProtection="1">
      <alignment horizontal="center" vertical="center"/>
      <protection/>
    </xf>
    <xf numFmtId="180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63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49" fontId="8" fillId="0" borderId="66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1" fontId="6" fillId="0" borderId="70" xfId="0" applyNumberFormat="1" applyFont="1" applyBorder="1" applyAlignment="1">
      <alignment horizontal="center" vertical="center" wrapText="1"/>
    </xf>
    <xf numFmtId="1" fontId="6" fillId="0" borderId="68" xfId="0" applyNumberFormat="1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2" fontId="8" fillId="0" borderId="52" xfId="0" applyNumberFormat="1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vertical="center"/>
      <protection/>
    </xf>
    <xf numFmtId="0" fontId="2" fillId="33" borderId="71" xfId="0" applyFont="1" applyFill="1" applyBorder="1" applyAlignment="1">
      <alignment horizontal="center" vertical="center" wrapText="1"/>
    </xf>
    <xf numFmtId="182" fontId="6" fillId="33" borderId="27" xfId="0" applyNumberFormat="1" applyFont="1" applyFill="1" applyBorder="1" applyAlignment="1">
      <alignment horizontal="center" vertical="center" wrapText="1"/>
    </xf>
    <xf numFmtId="182" fontId="6" fillId="33" borderId="72" xfId="0" applyNumberFormat="1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1" fontId="2" fillId="33" borderId="73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49" fontId="2" fillId="33" borderId="7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2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2" fontId="6" fillId="33" borderId="75" xfId="0" applyNumberFormat="1" applyFont="1" applyFill="1" applyBorder="1" applyAlignment="1" applyProtection="1">
      <alignment horizontal="center" vertical="center"/>
      <protection/>
    </xf>
    <xf numFmtId="182" fontId="6" fillId="33" borderId="17" xfId="0" applyNumberFormat="1" applyFont="1" applyFill="1" applyBorder="1" applyAlignment="1" applyProtection="1">
      <alignment horizontal="center" vertical="center"/>
      <protection/>
    </xf>
    <xf numFmtId="49" fontId="8" fillId="33" borderId="39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76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left" vertical="center" wrapText="1"/>
    </xf>
    <xf numFmtId="0" fontId="2" fillId="33" borderId="78" xfId="0" applyNumberFormat="1" applyFont="1" applyFill="1" applyBorder="1" applyAlignment="1">
      <alignment horizontal="center" vertical="center"/>
    </xf>
    <xf numFmtId="49" fontId="2" fillId="33" borderId="7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8" fillId="33" borderId="51" xfId="0" applyNumberFormat="1" applyFont="1" applyFill="1" applyBorder="1" applyAlignment="1" applyProtection="1">
      <alignment horizontal="center" vertical="center"/>
      <protection/>
    </xf>
    <xf numFmtId="180" fontId="2" fillId="33" borderId="39" xfId="0" applyNumberFormat="1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left" vertical="center"/>
      <protection/>
    </xf>
    <xf numFmtId="0" fontId="2" fillId="33" borderId="79" xfId="0" applyNumberFormat="1" applyFont="1" applyFill="1" applyBorder="1" applyAlignment="1">
      <alignment horizontal="center" vertical="center"/>
    </xf>
    <xf numFmtId="49" fontId="2" fillId="33" borderId="80" xfId="0" applyNumberFormat="1" applyFont="1" applyFill="1" applyBorder="1" applyAlignment="1">
      <alignment horizontal="center" vertical="center"/>
    </xf>
    <xf numFmtId="49" fontId="2" fillId="33" borderId="81" xfId="0" applyNumberFormat="1" applyFont="1" applyFill="1" applyBorder="1" applyAlignment="1">
      <alignment horizontal="center" vertical="center"/>
    </xf>
    <xf numFmtId="0" fontId="8" fillId="33" borderId="82" xfId="0" applyNumberFormat="1" applyFont="1" applyFill="1" applyBorder="1" applyAlignment="1" applyProtection="1">
      <alignment horizontal="center" vertical="center"/>
      <protection/>
    </xf>
    <xf numFmtId="180" fontId="2" fillId="33" borderId="83" xfId="0" applyNumberFormat="1" applyFont="1" applyFill="1" applyBorder="1" applyAlignment="1">
      <alignment horizontal="center" vertical="center" wrapText="1"/>
    </xf>
    <xf numFmtId="1" fontId="2" fillId="33" borderId="81" xfId="0" applyNumberFormat="1" applyFont="1" applyFill="1" applyBorder="1" applyAlignment="1">
      <alignment horizontal="center" vertical="center"/>
    </xf>
    <xf numFmtId="0" fontId="2" fillId="33" borderId="81" xfId="0" applyNumberFormat="1" applyFont="1" applyFill="1" applyBorder="1" applyAlignment="1">
      <alignment horizontal="center" vertical="center"/>
    </xf>
    <xf numFmtId="0" fontId="6" fillId="33" borderId="73" xfId="0" applyNumberFormat="1" applyFont="1" applyFill="1" applyBorder="1" applyAlignment="1" applyProtection="1">
      <alignment horizontal="center" vertical="center"/>
      <protection/>
    </xf>
    <xf numFmtId="182" fontId="6" fillId="33" borderId="84" xfId="0" applyNumberFormat="1" applyFont="1" applyFill="1" applyBorder="1" applyAlignment="1">
      <alignment horizontal="center" vertical="center"/>
    </xf>
    <xf numFmtId="182" fontId="6" fillId="33" borderId="85" xfId="0" applyNumberFormat="1" applyFont="1" applyFill="1" applyBorder="1" applyAlignment="1">
      <alignment horizontal="center" vertical="center"/>
    </xf>
    <xf numFmtId="1" fontId="6" fillId="33" borderId="85" xfId="0" applyNumberFormat="1" applyFont="1" applyFill="1" applyBorder="1" applyAlignment="1">
      <alignment horizontal="center" vertical="center"/>
    </xf>
    <xf numFmtId="1" fontId="6" fillId="33" borderId="86" xfId="0" applyNumberFormat="1" applyFont="1" applyFill="1" applyBorder="1" applyAlignment="1">
      <alignment horizontal="center" vertical="center"/>
    </xf>
    <xf numFmtId="2" fontId="6" fillId="33" borderId="27" xfId="0" applyNumberFormat="1" applyFont="1" applyFill="1" applyBorder="1" applyAlignment="1" applyProtection="1">
      <alignment horizontal="center" vertical="center"/>
      <protection/>
    </xf>
    <xf numFmtId="2" fontId="6" fillId="33" borderId="87" xfId="0" applyNumberFormat="1" applyFont="1" applyFill="1" applyBorder="1" applyAlignment="1" applyProtection="1">
      <alignment horizontal="center" vertical="center"/>
      <protection/>
    </xf>
    <xf numFmtId="2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88" xfId="0" applyFont="1" applyFill="1" applyBorder="1" applyAlignment="1">
      <alignment horizontal="center" vertical="center" wrapText="1"/>
    </xf>
    <xf numFmtId="49" fontId="2" fillId="33" borderId="75" xfId="0" applyNumberFormat="1" applyFont="1" applyFill="1" applyBorder="1" applyAlignment="1" applyProtection="1">
      <alignment horizontal="left" vertical="top" wrapText="1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right" vertical="center"/>
      <protection/>
    </xf>
    <xf numFmtId="0" fontId="2" fillId="33" borderId="89" xfId="0" applyFont="1" applyFill="1" applyBorder="1" applyAlignment="1" applyProtection="1">
      <alignment horizontal="right" vertical="center"/>
      <protection/>
    </xf>
    <xf numFmtId="0" fontId="6" fillId="33" borderId="72" xfId="0" applyFont="1" applyFill="1" applyBorder="1" applyAlignment="1">
      <alignment horizontal="center" vertical="center" wrapText="1"/>
    </xf>
    <xf numFmtId="1" fontId="2" fillId="33" borderId="87" xfId="0" applyNumberFormat="1" applyFont="1" applyFill="1" applyBorder="1" applyAlignment="1">
      <alignment horizontal="center" vertical="center"/>
    </xf>
    <xf numFmtId="0" fontId="2" fillId="33" borderId="87" xfId="0" applyNumberFormat="1" applyFont="1" applyFill="1" applyBorder="1" applyAlignment="1">
      <alignment horizontal="center" vertical="center"/>
    </xf>
    <xf numFmtId="1" fontId="2" fillId="33" borderId="34" xfId="0" applyNumberFormat="1" applyFont="1" applyFill="1" applyBorder="1" applyAlignment="1">
      <alignment horizontal="center" vertical="center" wrapText="1"/>
    </xf>
    <xf numFmtId="1" fontId="6" fillId="33" borderId="72" xfId="0" applyNumberFormat="1" applyFont="1" applyFill="1" applyBorder="1" applyAlignment="1" applyProtection="1">
      <alignment horizontal="center" vertical="center"/>
      <protection/>
    </xf>
    <xf numFmtId="182" fontId="6" fillId="33" borderId="90" xfId="0" applyNumberFormat="1" applyFont="1" applyFill="1" applyBorder="1" applyAlignment="1" applyProtection="1">
      <alignment horizontal="center" vertical="center"/>
      <protection/>
    </xf>
    <xf numFmtId="182" fontId="6" fillId="33" borderId="60" xfId="0" applyNumberFormat="1" applyFont="1" applyFill="1" applyBorder="1" applyAlignment="1" applyProtection="1">
      <alignment horizontal="center" vertical="center"/>
      <protection/>
    </xf>
    <xf numFmtId="180" fontId="2" fillId="33" borderId="91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6" fillId="33" borderId="0" xfId="0" applyNumberFormat="1" applyFont="1" applyFill="1" applyBorder="1" applyAlignment="1" applyProtection="1">
      <alignment horizontal="center" vertical="center"/>
      <protection/>
    </xf>
    <xf numFmtId="182" fontId="18" fillId="33" borderId="0" xfId="0" applyNumberFormat="1" applyFont="1" applyFill="1" applyBorder="1" applyAlignment="1">
      <alignment horizontal="center" vertical="center"/>
    </xf>
    <xf numFmtId="1" fontId="6" fillId="33" borderId="9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180" fontId="2" fillId="33" borderId="92" xfId="0" applyNumberFormat="1" applyFont="1" applyFill="1" applyBorder="1" applyAlignment="1" applyProtection="1">
      <alignment vertical="center"/>
      <protection/>
    </xf>
    <xf numFmtId="183" fontId="2" fillId="33" borderId="0" xfId="0" applyNumberFormat="1" applyFont="1" applyFill="1" applyBorder="1" applyAlignment="1" applyProtection="1">
      <alignment vertical="center"/>
      <protection/>
    </xf>
    <xf numFmtId="180" fontId="2" fillId="33" borderId="93" xfId="0" applyNumberFormat="1" applyFont="1" applyFill="1" applyBorder="1" applyAlignment="1" applyProtection="1">
      <alignment vertical="center"/>
      <protection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182" fontId="6" fillId="33" borderId="98" xfId="0" applyNumberFormat="1" applyFont="1" applyFill="1" applyBorder="1" applyAlignment="1" applyProtection="1">
      <alignment horizontal="center" vertical="center"/>
      <protection/>
    </xf>
    <xf numFmtId="180" fontId="6" fillId="33" borderId="99" xfId="0" applyNumberFormat="1" applyFont="1" applyFill="1" applyBorder="1" applyAlignment="1" applyProtection="1">
      <alignment horizontal="center" vertical="center"/>
      <protection/>
    </xf>
    <xf numFmtId="180" fontId="6" fillId="33" borderId="100" xfId="0" applyNumberFormat="1" applyFont="1" applyFill="1" applyBorder="1" applyAlignment="1" applyProtection="1">
      <alignment horizontal="center" vertical="center"/>
      <protection/>
    </xf>
    <xf numFmtId="180" fontId="2" fillId="33" borderId="100" xfId="0" applyNumberFormat="1" applyFont="1" applyFill="1" applyBorder="1" applyAlignment="1" applyProtection="1">
      <alignment vertical="center"/>
      <protection/>
    </xf>
    <xf numFmtId="0" fontId="6" fillId="33" borderId="101" xfId="0" applyNumberFormat="1" applyFont="1" applyFill="1" applyBorder="1" applyAlignment="1" applyProtection="1">
      <alignment horizontal="center" vertical="center"/>
      <protection/>
    </xf>
    <xf numFmtId="0" fontId="6" fillId="33" borderId="102" xfId="0" applyNumberFormat="1" applyFont="1" applyFill="1" applyBorder="1" applyAlignment="1" applyProtection="1">
      <alignment horizontal="center" vertical="center"/>
      <protection/>
    </xf>
    <xf numFmtId="0" fontId="2" fillId="33" borderId="10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80" fontId="2" fillId="33" borderId="104" xfId="0" applyNumberFormat="1" applyFont="1" applyFill="1" applyBorder="1" applyAlignment="1" applyProtection="1">
      <alignment vertical="center"/>
      <protection/>
    </xf>
    <xf numFmtId="180" fontId="2" fillId="33" borderId="105" xfId="0" applyNumberFormat="1" applyFont="1" applyFill="1" applyBorder="1" applyAlignment="1" applyProtection="1">
      <alignment vertical="center"/>
      <protection/>
    </xf>
    <xf numFmtId="49" fontId="2" fillId="33" borderId="106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83" fontId="6" fillId="0" borderId="75" xfId="0" applyNumberFormat="1" applyFont="1" applyBorder="1" applyAlignment="1">
      <alignment horizontal="center" vertical="center" wrapText="1"/>
    </xf>
    <xf numFmtId="182" fontId="6" fillId="0" borderId="70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2" fillId="33" borderId="50" xfId="0" applyNumberFormat="1" applyFont="1" applyFill="1" applyBorder="1" applyAlignment="1" applyProtection="1">
      <alignment horizontal="center" vertical="center"/>
      <protection/>
    </xf>
    <xf numFmtId="49" fontId="2" fillId="33" borderId="107" xfId="0" applyNumberFormat="1" applyFont="1" applyFill="1" applyBorder="1" applyAlignment="1">
      <alignment horizontal="center" vertical="center" wrapText="1"/>
    </xf>
    <xf numFmtId="182" fontId="6" fillId="33" borderId="108" xfId="0" applyNumberFormat="1" applyFont="1" applyFill="1" applyBorder="1" applyAlignment="1" applyProtection="1">
      <alignment horizontal="center" vertical="center"/>
      <protection/>
    </xf>
    <xf numFmtId="1" fontId="6" fillId="33" borderId="109" xfId="0" applyNumberFormat="1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2" fillId="0" borderId="111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Border="1" applyAlignment="1">
      <alignment horizontal="center" vertical="center" wrapText="1"/>
    </xf>
    <xf numFmtId="49" fontId="2" fillId="0" borderId="113" xfId="0" applyNumberFormat="1" applyFont="1" applyBorder="1" applyAlignment="1">
      <alignment horizontal="center" vertical="center" wrapText="1"/>
    </xf>
    <xf numFmtId="49" fontId="2" fillId="0" borderId="114" xfId="0" applyNumberFormat="1" applyFont="1" applyBorder="1" applyAlignment="1">
      <alignment horizontal="center" vertical="center" wrapText="1"/>
    </xf>
    <xf numFmtId="49" fontId="2" fillId="0" borderId="115" xfId="0" applyNumberFormat="1" applyFont="1" applyBorder="1" applyAlignment="1">
      <alignment horizontal="center" vertical="center" wrapText="1"/>
    </xf>
    <xf numFmtId="0" fontId="2" fillId="0" borderId="9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6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95" xfId="0" applyNumberFormat="1" applyFont="1" applyFill="1" applyBorder="1" applyAlignment="1" applyProtection="1">
      <alignment horizontal="left" vertical="center" wrapText="1"/>
      <protection/>
    </xf>
    <xf numFmtId="0" fontId="2" fillId="0" borderId="94" xfId="0" applyFont="1" applyBorder="1" applyAlignment="1">
      <alignment horizontal="left" vertical="center" wrapText="1"/>
    </xf>
    <xf numFmtId="180" fontId="77" fillId="0" borderId="0" xfId="0" applyNumberFormat="1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0" fontId="2" fillId="33" borderId="4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80" fontId="6" fillId="0" borderId="11" xfId="0" applyNumberFormat="1" applyFont="1" applyFill="1" applyBorder="1" applyAlignment="1" applyProtection="1">
      <alignment vertical="center"/>
      <protection/>
    </xf>
    <xf numFmtId="49" fontId="2" fillId="33" borderId="116" xfId="0" applyNumberFormat="1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 applyProtection="1">
      <alignment horizontal="left" vertical="center" wrapText="1"/>
      <protection/>
    </xf>
    <xf numFmtId="0" fontId="6" fillId="33" borderId="94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117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49" fontId="2" fillId="33" borderId="114" xfId="0" applyNumberFormat="1" applyFont="1" applyFill="1" applyBorder="1" applyAlignment="1">
      <alignment horizontal="center" vertical="center" wrapText="1"/>
    </xf>
    <xf numFmtId="49" fontId="2" fillId="33" borderId="119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49" fontId="8" fillId="33" borderId="40" xfId="0" applyNumberFormat="1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115" xfId="0" applyNumberFormat="1" applyFont="1" applyFill="1" applyBorder="1" applyAlignment="1">
      <alignment horizontal="center" vertical="center" wrapText="1"/>
    </xf>
    <xf numFmtId="49" fontId="2" fillId="33" borderId="120" xfId="0" applyNumberFormat="1" applyFont="1" applyFill="1" applyBorder="1" applyAlignment="1" applyProtection="1">
      <alignment horizontal="left" vertical="center" wrapText="1"/>
      <protection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2" fillId="33" borderId="95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11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181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21" xfId="0" applyFont="1" applyFill="1" applyBorder="1" applyAlignment="1">
      <alignment horizontal="center" vertical="center" wrapText="1"/>
    </xf>
    <xf numFmtId="180" fontId="2" fillId="33" borderId="122" xfId="0" applyNumberFormat="1" applyFont="1" applyFill="1" applyBorder="1" applyAlignment="1">
      <alignment horizontal="center" vertical="center" wrapText="1"/>
    </xf>
    <xf numFmtId="1" fontId="2" fillId="33" borderId="122" xfId="0" applyNumberFormat="1" applyFont="1" applyFill="1" applyBorder="1" applyAlignment="1">
      <alignment horizontal="center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2" fillId="33" borderId="124" xfId="0" applyFont="1" applyFill="1" applyBorder="1" applyAlignment="1">
      <alignment horizontal="center" vertical="center" wrapText="1"/>
    </xf>
    <xf numFmtId="0" fontId="2" fillId="33" borderId="125" xfId="0" applyFont="1" applyFill="1" applyBorder="1" applyAlignment="1">
      <alignment horizontal="center" vertical="center" wrapText="1"/>
    </xf>
    <xf numFmtId="0" fontId="2" fillId="33" borderId="126" xfId="0" applyFont="1" applyFill="1" applyBorder="1" applyAlignment="1">
      <alignment horizontal="center" vertical="center" wrapText="1"/>
    </xf>
    <xf numFmtId="49" fontId="2" fillId="33" borderId="114" xfId="0" applyNumberFormat="1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>
      <alignment horizontal="left" vertical="center" wrapText="1"/>
    </xf>
    <xf numFmtId="1" fontId="6" fillId="33" borderId="127" xfId="0" applyNumberFormat="1" applyFont="1" applyFill="1" applyBorder="1" applyAlignment="1" applyProtection="1">
      <alignment horizontal="center" vertical="center"/>
      <protection/>
    </xf>
    <xf numFmtId="1" fontId="6" fillId="33" borderId="125" xfId="0" applyNumberFormat="1" applyFont="1" applyFill="1" applyBorder="1" applyAlignment="1" applyProtection="1">
      <alignment horizontal="center" vertical="center"/>
      <protection/>
    </xf>
    <xf numFmtId="1" fontId="2" fillId="33" borderId="125" xfId="0" applyNumberFormat="1" applyFont="1" applyFill="1" applyBorder="1" applyAlignment="1">
      <alignment horizontal="center" vertical="center" wrapText="1"/>
    </xf>
    <xf numFmtId="1" fontId="6" fillId="33" borderId="126" xfId="0" applyNumberFormat="1" applyFont="1" applyFill="1" applyBorder="1" applyAlignment="1" applyProtection="1">
      <alignment horizontal="center" vertical="center"/>
      <protection/>
    </xf>
    <xf numFmtId="0" fontId="2" fillId="33" borderId="128" xfId="0" applyFont="1" applyFill="1" applyBorder="1" applyAlignment="1">
      <alignment horizontal="center" vertical="center" wrapText="1"/>
    </xf>
    <xf numFmtId="0" fontId="2" fillId="33" borderId="129" xfId="0" applyFont="1" applyFill="1" applyBorder="1" applyAlignment="1">
      <alignment horizontal="center" vertical="center" wrapText="1"/>
    </xf>
    <xf numFmtId="0" fontId="2" fillId="33" borderId="13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31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left" wrapText="1"/>
    </xf>
    <xf numFmtId="0" fontId="6" fillId="33" borderId="71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180" fontId="2" fillId="34" borderId="11" xfId="0" applyNumberFormat="1" applyFont="1" applyFill="1" applyBorder="1" applyAlignment="1" applyProtection="1">
      <alignment vertical="center"/>
      <protection/>
    </xf>
    <xf numFmtId="180" fontId="77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center" wrapText="1"/>
    </xf>
    <xf numFmtId="180" fontId="9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horizontal="left" vertical="top" wrapText="1"/>
      <protection/>
    </xf>
    <xf numFmtId="180" fontId="7" fillId="0" borderId="11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96" xfId="0" applyNumberFormat="1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wrapText="1"/>
    </xf>
    <xf numFmtId="0" fontId="2" fillId="33" borderId="133" xfId="0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180" fontId="2" fillId="33" borderId="45" xfId="0" applyNumberFormat="1" applyFont="1" applyFill="1" applyBorder="1" applyAlignment="1" applyProtection="1">
      <alignment horizontal="center" vertical="center" wrapText="1"/>
      <protection/>
    </xf>
    <xf numFmtId="182" fontId="6" fillId="33" borderId="44" xfId="0" applyNumberFormat="1" applyFont="1" applyFill="1" applyBorder="1" applyAlignment="1" applyProtection="1">
      <alignment horizontal="center" vertical="center"/>
      <protection/>
    </xf>
    <xf numFmtId="1" fontId="6" fillId="33" borderId="41" xfId="0" applyNumberFormat="1" applyFont="1" applyFill="1" applyBorder="1" applyAlignment="1" applyProtection="1">
      <alignment horizontal="center" vertical="center"/>
      <protection/>
    </xf>
    <xf numFmtId="1" fontId="6" fillId="33" borderId="42" xfId="0" applyNumberFormat="1" applyFont="1" applyFill="1" applyBorder="1" applyAlignment="1" applyProtection="1">
      <alignment horizontal="center" vertical="center"/>
      <protection/>
    </xf>
    <xf numFmtId="1" fontId="6" fillId="33" borderId="134" xfId="0" applyNumberFormat="1" applyFont="1" applyFill="1" applyBorder="1" applyAlignment="1" applyProtection="1">
      <alignment horizontal="center" vertical="center"/>
      <protection/>
    </xf>
    <xf numFmtId="1" fontId="2" fillId="33" borderId="135" xfId="0" applyNumberFormat="1" applyFont="1" applyFill="1" applyBorder="1" applyAlignment="1">
      <alignment horizontal="center" vertical="center" wrapText="1"/>
    </xf>
    <xf numFmtId="1" fontId="2" fillId="33" borderId="47" xfId="0" applyNumberFormat="1" applyFont="1" applyFill="1" applyBorder="1" applyAlignment="1">
      <alignment horizontal="center" vertical="center" wrapText="1"/>
    </xf>
    <xf numFmtId="1" fontId="2" fillId="33" borderId="48" xfId="0" applyNumberFormat="1" applyFont="1" applyFill="1" applyBorder="1" applyAlignment="1">
      <alignment horizontal="center" vertical="center" wrapText="1"/>
    </xf>
    <xf numFmtId="49" fontId="2" fillId="33" borderId="136" xfId="0" applyNumberFormat="1" applyFont="1" applyFill="1" applyBorder="1" applyAlignment="1">
      <alignment horizontal="center" vertical="center" wrapText="1"/>
    </xf>
    <xf numFmtId="0" fontId="2" fillId="33" borderId="137" xfId="0" applyFont="1" applyFill="1" applyBorder="1" applyAlignment="1">
      <alignment wrapText="1"/>
    </xf>
    <xf numFmtId="0" fontId="2" fillId="33" borderId="138" xfId="0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 wrapText="1"/>
    </xf>
    <xf numFmtId="49" fontId="2" fillId="33" borderId="76" xfId="0" applyNumberFormat="1" applyFont="1" applyFill="1" applyBorder="1" applyAlignment="1">
      <alignment horizontal="center" vertical="center" wrapText="1"/>
    </xf>
    <xf numFmtId="180" fontId="2" fillId="33" borderId="77" xfId="0" applyNumberFormat="1" applyFont="1" applyFill="1" applyBorder="1" applyAlignment="1" applyProtection="1">
      <alignment horizontal="center" vertical="center" wrapText="1"/>
      <protection/>
    </xf>
    <xf numFmtId="182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78" xfId="0" applyNumberFormat="1" applyFont="1" applyFill="1" applyBorder="1" applyAlignment="1" applyProtection="1">
      <alignment horizontal="center" vertical="center"/>
      <protection/>
    </xf>
    <xf numFmtId="1" fontId="2" fillId="33" borderId="76" xfId="0" applyNumberFormat="1" applyFont="1" applyFill="1" applyBorder="1" applyAlignment="1" applyProtection="1">
      <alignment horizontal="center" vertical="center"/>
      <protection/>
    </xf>
    <xf numFmtId="1" fontId="2" fillId="33" borderId="139" xfId="0" applyNumberFormat="1" applyFont="1" applyFill="1" applyBorder="1" applyAlignment="1">
      <alignment horizontal="center" vertical="center" wrapText="1"/>
    </xf>
    <xf numFmtId="1" fontId="2" fillId="33" borderId="140" xfId="0" applyNumberFormat="1" applyFont="1" applyFill="1" applyBorder="1" applyAlignment="1">
      <alignment horizontal="center" vertical="center" wrapText="1"/>
    </xf>
    <xf numFmtId="1" fontId="2" fillId="33" borderId="141" xfId="0" applyNumberFormat="1" applyFont="1" applyFill="1" applyBorder="1" applyAlignment="1">
      <alignment horizontal="center" vertical="center" wrapText="1"/>
    </xf>
    <xf numFmtId="0" fontId="2" fillId="33" borderId="1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" fontId="2" fillId="33" borderId="128" xfId="0" applyNumberFormat="1" applyFont="1" applyFill="1" applyBorder="1" applyAlignment="1">
      <alignment horizontal="center" vertical="center" wrapText="1"/>
    </xf>
    <xf numFmtId="1" fontId="2" fillId="33" borderId="129" xfId="0" applyNumberFormat="1" applyFont="1" applyFill="1" applyBorder="1" applyAlignment="1">
      <alignment horizontal="center" vertical="center" wrapText="1"/>
    </xf>
    <xf numFmtId="1" fontId="2" fillId="33" borderId="130" xfId="0" applyNumberFormat="1" applyFont="1" applyFill="1" applyBorder="1" applyAlignment="1">
      <alignment horizontal="center" vertical="center" wrapText="1"/>
    </xf>
    <xf numFmtId="0" fontId="2" fillId="33" borderId="143" xfId="0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 wrapText="1"/>
    </xf>
    <xf numFmtId="0" fontId="2" fillId="33" borderId="144" xfId="0" applyFont="1" applyFill="1" applyBorder="1" applyAlignment="1">
      <alignment wrapText="1"/>
    </xf>
    <xf numFmtId="0" fontId="2" fillId="33" borderId="145" xfId="0" applyFont="1" applyFill="1" applyBorder="1" applyAlignment="1">
      <alignment horizontal="center" vertical="center" wrapText="1"/>
    </xf>
    <xf numFmtId="49" fontId="2" fillId="33" borderId="146" xfId="0" applyNumberFormat="1" applyFont="1" applyFill="1" applyBorder="1" applyAlignment="1">
      <alignment horizontal="center" vertical="center" wrapText="1"/>
    </xf>
    <xf numFmtId="180" fontId="2" fillId="33" borderId="49" xfId="0" applyNumberFormat="1" applyFont="1" applyFill="1" applyBorder="1" applyAlignment="1" applyProtection="1">
      <alignment horizontal="center" vertical="center" wrapText="1"/>
      <protection/>
    </xf>
    <xf numFmtId="182" fontId="2" fillId="33" borderId="147" xfId="0" applyNumberFormat="1" applyFont="1" applyFill="1" applyBorder="1" applyAlignment="1" applyProtection="1">
      <alignment horizontal="center" vertical="center"/>
      <protection/>
    </xf>
    <xf numFmtId="1" fontId="2" fillId="33" borderId="148" xfId="0" applyNumberFormat="1" applyFont="1" applyFill="1" applyBorder="1" applyAlignment="1" applyProtection="1">
      <alignment horizontal="center" vertical="center"/>
      <protection/>
    </xf>
    <xf numFmtId="0" fontId="2" fillId="33" borderId="146" xfId="0" applyFont="1" applyFill="1" applyBorder="1" applyAlignment="1">
      <alignment horizontal="center" vertical="center" wrapText="1"/>
    </xf>
    <xf numFmtId="0" fontId="2" fillId="33" borderId="149" xfId="0" applyFont="1" applyFill="1" applyBorder="1" applyAlignment="1">
      <alignment horizontal="center" vertical="center" wrapText="1"/>
    </xf>
    <xf numFmtId="1" fontId="2" fillId="33" borderId="150" xfId="0" applyNumberFormat="1" applyFont="1" applyFill="1" applyBorder="1" applyAlignment="1">
      <alignment horizontal="center" vertical="center" wrapText="1"/>
    </xf>
    <xf numFmtId="1" fontId="2" fillId="33" borderId="151" xfId="0" applyNumberFormat="1" applyFont="1" applyFill="1" applyBorder="1" applyAlignment="1">
      <alignment horizontal="center" vertical="center" wrapText="1"/>
    </xf>
    <xf numFmtId="1" fontId="2" fillId="33" borderId="152" xfId="0" applyNumberFormat="1" applyFont="1" applyFill="1" applyBorder="1" applyAlignment="1">
      <alignment horizontal="center" vertical="center" wrapText="1"/>
    </xf>
    <xf numFmtId="0" fontId="2" fillId="33" borderId="153" xfId="0" applyFont="1" applyFill="1" applyBorder="1" applyAlignment="1">
      <alignment horizontal="center" vertical="center" wrapText="1"/>
    </xf>
    <xf numFmtId="181" fontId="8" fillId="33" borderId="75" xfId="0" applyNumberFormat="1" applyFont="1" applyFill="1" applyBorder="1" applyAlignment="1" applyProtection="1">
      <alignment horizontal="center" vertical="center" wrapText="1"/>
      <protection/>
    </xf>
    <xf numFmtId="181" fontId="8" fillId="33" borderId="60" xfId="0" applyNumberFormat="1" applyFont="1" applyFill="1" applyBorder="1" applyAlignment="1" applyProtection="1">
      <alignment horizontal="left" vertical="center" wrapText="1"/>
      <protection/>
    </xf>
    <xf numFmtId="182" fontId="6" fillId="33" borderId="75" xfId="0" applyNumberFormat="1" applyFont="1" applyFill="1" applyBorder="1" applyAlignment="1" applyProtection="1">
      <alignment horizontal="center" vertical="center" wrapText="1"/>
      <protection/>
    </xf>
    <xf numFmtId="1" fontId="6" fillId="33" borderId="27" xfId="0" applyNumberFormat="1" applyFont="1" applyFill="1" applyBorder="1" applyAlignment="1" applyProtection="1">
      <alignment horizontal="center" vertical="center" wrapText="1"/>
      <protection/>
    </xf>
    <xf numFmtId="1" fontId="6" fillId="33" borderId="87" xfId="0" applyNumberFormat="1" applyFont="1" applyFill="1" applyBorder="1" applyAlignment="1" applyProtection="1">
      <alignment horizontal="center" vertical="center" wrapText="1"/>
      <protection/>
    </xf>
    <xf numFmtId="1" fontId="6" fillId="33" borderId="34" xfId="0" applyNumberFormat="1" applyFont="1" applyFill="1" applyBorder="1" applyAlignment="1" applyProtection="1">
      <alignment horizontal="center" vertical="center" wrapText="1"/>
      <protection/>
    </xf>
    <xf numFmtId="182" fontId="6" fillId="33" borderId="60" xfId="0" applyNumberFormat="1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49" fontId="2" fillId="33" borderId="94" xfId="0" applyNumberFormat="1" applyFont="1" applyFill="1" applyBorder="1" applyAlignment="1">
      <alignment horizontal="center" vertical="center" wrapText="1"/>
    </xf>
    <xf numFmtId="0" fontId="2" fillId="33" borderId="154" xfId="0" applyFont="1" applyFill="1" applyBorder="1" applyAlignment="1">
      <alignment wrapText="1"/>
    </xf>
    <xf numFmtId="0" fontId="30" fillId="33" borderId="155" xfId="0" applyFont="1" applyFill="1" applyBorder="1" applyAlignment="1">
      <alignment wrapText="1"/>
    </xf>
    <xf numFmtId="0" fontId="2" fillId="33" borderId="117" xfId="0" applyFont="1" applyFill="1" applyBorder="1" applyAlignment="1">
      <alignment horizontal="center" vertical="center" wrapText="1"/>
    </xf>
    <xf numFmtId="0" fontId="6" fillId="33" borderId="117" xfId="0" applyFont="1" applyFill="1" applyBorder="1" applyAlignment="1">
      <alignment wrapText="1"/>
    </xf>
    <xf numFmtId="0" fontId="6" fillId="33" borderId="101" xfId="0" applyFont="1" applyFill="1" applyBorder="1" applyAlignment="1">
      <alignment wrapText="1"/>
    </xf>
    <xf numFmtId="182" fontId="2" fillId="33" borderId="22" xfId="0" applyNumberFormat="1" applyFont="1" applyFill="1" applyBorder="1" applyAlignment="1" applyProtection="1">
      <alignment horizontal="center" vertical="center"/>
      <protection/>
    </xf>
    <xf numFmtId="180" fontId="2" fillId="33" borderId="81" xfId="0" applyNumberFormat="1" applyFont="1" applyFill="1" applyBorder="1" applyAlignment="1">
      <alignment horizontal="center" vertical="center" wrapText="1"/>
    </xf>
    <xf numFmtId="1" fontId="2" fillId="33" borderId="76" xfId="0" applyNumberFormat="1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156" xfId="0" applyFont="1" applyFill="1" applyBorder="1" applyAlignment="1">
      <alignment horizontal="center" vertical="center" wrapText="1"/>
    </xf>
    <xf numFmtId="182" fontId="2" fillId="33" borderId="155" xfId="0" applyNumberFormat="1" applyFont="1" applyFill="1" applyBorder="1" applyAlignment="1">
      <alignment horizontal="center" vertical="center" wrapText="1"/>
    </xf>
    <xf numFmtId="182" fontId="2" fillId="33" borderId="117" xfId="0" applyNumberFormat="1" applyFont="1" applyFill="1" applyBorder="1" applyAlignment="1">
      <alignment horizontal="center" vertical="center" wrapText="1"/>
    </xf>
    <xf numFmtId="182" fontId="30" fillId="33" borderId="157" xfId="0" applyNumberFormat="1" applyFont="1" applyFill="1" applyBorder="1" applyAlignment="1">
      <alignment wrapText="1"/>
    </xf>
    <xf numFmtId="0" fontId="30" fillId="33" borderId="94" xfId="0" applyFont="1" applyFill="1" applyBorder="1" applyAlignment="1">
      <alignment wrapText="1"/>
    </xf>
    <xf numFmtId="49" fontId="2" fillId="33" borderId="158" xfId="0" applyNumberFormat="1" applyFont="1" applyFill="1" applyBorder="1" applyAlignment="1">
      <alignment horizontal="center" vertical="center" wrapText="1"/>
    </xf>
    <xf numFmtId="0" fontId="2" fillId="33" borderId="159" xfId="0" applyFont="1" applyFill="1" applyBorder="1" applyAlignment="1">
      <alignment vertical="justify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102" xfId="0" applyNumberFormat="1" applyFont="1" applyFill="1" applyBorder="1" applyAlignment="1" applyProtection="1">
      <alignment horizontal="center" vertical="center"/>
      <protection/>
    </xf>
    <xf numFmtId="182" fontId="2" fillId="33" borderId="16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" fontId="2" fillId="33" borderId="83" xfId="0" applyNumberFormat="1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182" fontId="2" fillId="33" borderId="88" xfId="0" applyNumberFormat="1" applyFont="1" applyFill="1" applyBorder="1" applyAlignment="1">
      <alignment horizontal="center" vertical="center" wrapText="1"/>
    </xf>
    <xf numFmtId="1" fontId="2" fillId="33" borderId="160" xfId="0" applyNumberFormat="1" applyFont="1" applyFill="1" applyBorder="1" applyAlignment="1">
      <alignment horizontal="center" vertical="center" wrapText="1"/>
    </xf>
    <xf numFmtId="0" fontId="2" fillId="33" borderId="158" xfId="0" applyFont="1" applyFill="1" applyBorder="1" applyAlignment="1">
      <alignment horizontal="center" vertical="center" wrapText="1"/>
    </xf>
    <xf numFmtId="0" fontId="2" fillId="33" borderId="159" xfId="0" applyFont="1" applyFill="1" applyBorder="1" applyAlignment="1">
      <alignment wrapText="1"/>
    </xf>
    <xf numFmtId="0" fontId="8" fillId="33" borderId="102" xfId="0" applyNumberFormat="1" applyFont="1" applyFill="1" applyBorder="1" applyAlignment="1" applyProtection="1">
      <alignment horizontal="center" vertical="center"/>
      <protection/>
    </xf>
    <xf numFmtId="0" fontId="2" fillId="33" borderId="161" xfId="0" applyFont="1" applyFill="1" applyBorder="1" applyAlignment="1">
      <alignment horizontal="center" vertical="center" wrapText="1"/>
    </xf>
    <xf numFmtId="0" fontId="2" fillId="33" borderId="162" xfId="0" applyFont="1" applyFill="1" applyBorder="1" applyAlignment="1">
      <alignment horizontal="center" vertical="center" wrapText="1"/>
    </xf>
    <xf numFmtId="181" fontId="8" fillId="33" borderId="163" xfId="0" applyNumberFormat="1" applyFont="1" applyFill="1" applyBorder="1" applyAlignment="1" applyProtection="1">
      <alignment horizontal="left" vertical="center" wrapText="1"/>
      <protection/>
    </xf>
    <xf numFmtId="182" fontId="6" fillId="33" borderId="60" xfId="0" applyNumberFormat="1" applyFont="1" applyFill="1" applyBorder="1" applyAlignment="1" applyProtection="1">
      <alignment horizontal="center" vertical="center" wrapText="1"/>
      <protection/>
    </xf>
    <xf numFmtId="181" fontId="6" fillId="33" borderId="72" xfId="0" applyNumberFormat="1" applyFont="1" applyFill="1" applyBorder="1" applyAlignment="1" applyProtection="1">
      <alignment horizontal="center" vertical="center" wrapText="1"/>
      <protection/>
    </xf>
    <xf numFmtId="181" fontId="6" fillId="33" borderId="87" xfId="0" applyNumberFormat="1" applyFont="1" applyFill="1" applyBorder="1" applyAlignment="1" applyProtection="1">
      <alignment horizontal="center" vertical="center" wrapText="1"/>
      <protection/>
    </xf>
    <xf numFmtId="181" fontId="6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8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82" fontId="8" fillId="33" borderId="60" xfId="0" applyNumberFormat="1" applyFont="1" applyFill="1" applyBorder="1" applyAlignment="1" applyProtection="1">
      <alignment horizontal="center" vertical="center" wrapText="1"/>
      <protection/>
    </xf>
    <xf numFmtId="1" fontId="8" fillId="33" borderId="72" xfId="0" applyNumberFormat="1" applyFont="1" applyFill="1" applyBorder="1" applyAlignment="1" applyProtection="1">
      <alignment horizontal="center" vertical="center" wrapText="1"/>
      <protection/>
    </xf>
    <xf numFmtId="1" fontId="8" fillId="33" borderId="87" xfId="0" applyNumberFormat="1" applyFont="1" applyFill="1" applyBorder="1" applyAlignment="1" applyProtection="1">
      <alignment horizontal="center" vertical="center" wrapText="1"/>
      <protection/>
    </xf>
    <xf numFmtId="1" fontId="8" fillId="33" borderId="35" xfId="0" applyNumberFormat="1" applyFont="1" applyFill="1" applyBorder="1" applyAlignment="1" applyProtection="1">
      <alignment horizontal="center" vertical="center" wrapText="1"/>
      <protection/>
    </xf>
    <xf numFmtId="182" fontId="8" fillId="33" borderId="27" xfId="0" applyNumberFormat="1" applyFont="1" applyFill="1" applyBorder="1" applyAlignment="1">
      <alignment horizontal="center" vertical="center" wrapText="1"/>
    </xf>
    <xf numFmtId="182" fontId="8" fillId="33" borderId="87" xfId="0" applyNumberFormat="1" applyFont="1" applyFill="1" applyBorder="1" applyAlignment="1">
      <alignment horizontal="center" vertical="center" wrapText="1"/>
    </xf>
    <xf numFmtId="182" fontId="8" fillId="33" borderId="34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 wrapText="1"/>
    </xf>
    <xf numFmtId="49" fontId="5" fillId="33" borderId="55" xfId="0" applyNumberFormat="1" applyFont="1" applyFill="1" applyBorder="1" applyAlignment="1">
      <alignment horizontal="center" vertical="center" wrapText="1"/>
    </xf>
    <xf numFmtId="180" fontId="2" fillId="33" borderId="53" xfId="0" applyNumberFormat="1" applyFont="1" applyFill="1" applyBorder="1" applyAlignment="1" applyProtection="1">
      <alignment horizontal="center" vertical="center" wrapText="1"/>
      <protection/>
    </xf>
    <xf numFmtId="182" fontId="2" fillId="33" borderId="164" xfId="0" applyNumberFormat="1" applyFont="1" applyFill="1" applyBorder="1" applyAlignment="1" applyProtection="1">
      <alignment horizontal="center" vertical="center"/>
      <protection/>
    </xf>
    <xf numFmtId="0" fontId="2" fillId="33" borderId="165" xfId="0" applyFont="1" applyFill="1" applyBorder="1" applyAlignment="1">
      <alignment horizontal="center" vertical="center" wrapText="1"/>
    </xf>
    <xf numFmtId="0" fontId="2" fillId="33" borderId="166" xfId="0" applyNumberFormat="1" applyFont="1" applyFill="1" applyBorder="1" applyAlignment="1">
      <alignment horizontal="center" vertical="center" wrapText="1"/>
    </xf>
    <xf numFmtId="0" fontId="2" fillId="33" borderId="167" xfId="0" applyNumberFormat="1" applyFont="1" applyFill="1" applyBorder="1" applyAlignment="1">
      <alignment horizontal="center" vertical="center" wrapText="1"/>
    </xf>
    <xf numFmtId="0" fontId="2" fillId="33" borderId="168" xfId="0" applyNumberFormat="1" applyFont="1" applyFill="1" applyBorder="1" applyAlignment="1">
      <alignment horizontal="center" vertical="center" wrapText="1"/>
    </xf>
    <xf numFmtId="0" fontId="2" fillId="33" borderId="97" xfId="0" applyNumberFormat="1" applyFont="1" applyFill="1" applyBorder="1" applyAlignment="1">
      <alignment horizontal="center" vertical="center" wrapText="1"/>
    </xf>
    <xf numFmtId="182" fontId="2" fillId="33" borderId="90" xfId="0" applyNumberFormat="1" applyFont="1" applyFill="1" applyBorder="1" applyAlignment="1" applyProtection="1">
      <alignment horizontal="center" vertical="center"/>
      <protection/>
    </xf>
    <xf numFmtId="0" fontId="2" fillId="33" borderId="169" xfId="0" applyFont="1" applyFill="1" applyBorder="1" applyAlignment="1">
      <alignment horizontal="center" vertical="center" wrapText="1"/>
    </xf>
    <xf numFmtId="180" fontId="2" fillId="33" borderId="170" xfId="0" applyNumberFormat="1" applyFont="1" applyFill="1" applyBorder="1" applyAlignment="1">
      <alignment horizontal="center" vertical="center" wrapText="1"/>
    </xf>
    <xf numFmtId="0" fontId="2" fillId="33" borderId="170" xfId="0" applyFont="1" applyFill="1" applyBorder="1" applyAlignment="1">
      <alignment horizontal="center" vertical="center" wrapText="1"/>
    </xf>
    <xf numFmtId="0" fontId="2" fillId="33" borderId="171" xfId="0" applyFont="1" applyFill="1" applyBorder="1" applyAlignment="1">
      <alignment horizontal="center" vertical="center" wrapText="1"/>
    </xf>
    <xf numFmtId="0" fontId="2" fillId="33" borderId="172" xfId="0" applyNumberFormat="1" applyFont="1" applyFill="1" applyBorder="1" applyAlignment="1">
      <alignment horizontal="center" vertical="center" wrapText="1"/>
    </xf>
    <xf numFmtId="0" fontId="2" fillId="33" borderId="173" xfId="0" applyNumberFormat="1" applyFont="1" applyFill="1" applyBorder="1" applyAlignment="1">
      <alignment horizontal="center" vertical="center" wrapText="1"/>
    </xf>
    <xf numFmtId="0" fontId="2" fillId="33" borderId="174" xfId="0" applyNumberFormat="1" applyFont="1" applyFill="1" applyBorder="1" applyAlignment="1">
      <alignment horizontal="center" vertical="center" wrapText="1"/>
    </xf>
    <xf numFmtId="0" fontId="2" fillId="33" borderId="175" xfId="0" applyNumberFormat="1" applyFont="1" applyFill="1" applyBorder="1" applyAlignment="1">
      <alignment horizontal="center" vertical="center" wrapText="1"/>
    </xf>
    <xf numFmtId="49" fontId="2" fillId="33" borderId="94" xfId="0" applyNumberFormat="1" applyFont="1" applyFill="1" applyBorder="1" applyAlignment="1" applyProtection="1">
      <alignment horizontal="center" vertical="center"/>
      <protection/>
    </xf>
    <xf numFmtId="0" fontId="6" fillId="33" borderId="157" xfId="0" applyFont="1" applyFill="1" applyBorder="1" applyAlignment="1">
      <alignment horizontal="left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181" fontId="6" fillId="33" borderId="176" xfId="0" applyNumberFormat="1" applyFont="1" applyFill="1" applyBorder="1" applyAlignment="1" applyProtection="1">
      <alignment horizontal="center" vertical="center"/>
      <protection/>
    </xf>
    <xf numFmtId="182" fontId="6" fillId="33" borderId="70" xfId="0" applyNumberFormat="1" applyFont="1" applyFill="1" applyBorder="1" applyAlignment="1" applyProtection="1">
      <alignment horizontal="center" vertical="center"/>
      <protection/>
    </xf>
    <xf numFmtId="1" fontId="6" fillId="33" borderId="66" xfId="0" applyNumberFormat="1" applyFont="1" applyFill="1" applyBorder="1" applyAlignment="1" applyProtection="1">
      <alignment horizontal="center" vertical="center"/>
      <protection/>
    </xf>
    <xf numFmtId="1" fontId="6" fillId="33" borderId="69" xfId="0" applyNumberFormat="1" applyFont="1" applyFill="1" applyBorder="1" applyAlignment="1" applyProtection="1">
      <alignment horizontal="center" vertical="center"/>
      <protection/>
    </xf>
    <xf numFmtId="1" fontId="6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155" xfId="0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49" fontId="2" fillId="33" borderId="160" xfId="0" applyNumberFormat="1" applyFont="1" applyFill="1" applyBorder="1" applyAlignment="1">
      <alignment horizontal="left" vertical="center" wrapText="1"/>
    </xf>
    <xf numFmtId="181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181" fontId="8" fillId="33" borderId="72" xfId="0" applyNumberFormat="1" applyFont="1" applyFill="1" applyBorder="1" applyAlignment="1" applyProtection="1">
      <alignment horizontal="center" vertical="center" wrapText="1"/>
      <protection/>
    </xf>
    <xf numFmtId="181" fontId="8" fillId="33" borderId="87" xfId="0" applyNumberFormat="1" applyFont="1" applyFill="1" applyBorder="1" applyAlignment="1" applyProtection="1">
      <alignment horizontal="center" vertical="center" wrapText="1"/>
      <protection/>
    </xf>
    <xf numFmtId="181" fontId="8" fillId="33" borderId="35" xfId="0" applyNumberFormat="1" applyFont="1" applyFill="1" applyBorder="1" applyAlignment="1" applyProtection="1">
      <alignment horizontal="center" vertical="center" wrapText="1"/>
      <protection/>
    </xf>
    <xf numFmtId="190" fontId="8" fillId="33" borderId="75" xfId="0" applyNumberFormat="1" applyFont="1" applyFill="1" applyBorder="1" applyAlignment="1" applyProtection="1">
      <alignment horizontal="center" vertical="center" wrapText="1"/>
      <protection/>
    </xf>
    <xf numFmtId="0" fontId="8" fillId="33" borderId="177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49" fontId="2" fillId="33" borderId="116" xfId="0" applyNumberFormat="1" applyFont="1" applyFill="1" applyBorder="1" applyAlignment="1" applyProtection="1">
      <alignment horizontal="center" vertical="center" wrapText="1"/>
      <protection/>
    </xf>
    <xf numFmtId="181" fontId="6" fillId="33" borderId="94" xfId="0" applyNumberFormat="1" applyFont="1" applyFill="1" applyBorder="1" applyAlignment="1" applyProtection="1">
      <alignment horizontal="left" vertical="center" wrapText="1"/>
      <protection/>
    </xf>
    <xf numFmtId="181" fontId="9" fillId="33" borderId="39" xfId="0" applyNumberFormat="1" applyFont="1" applyFill="1" applyBorder="1" applyAlignment="1" applyProtection="1">
      <alignment horizontal="center" vertical="center" wrapText="1"/>
      <protection/>
    </xf>
    <xf numFmtId="181" fontId="9" fillId="33" borderId="38" xfId="0" applyNumberFormat="1" applyFont="1" applyFill="1" applyBorder="1" applyAlignment="1" applyProtection="1">
      <alignment horizontal="center" vertical="center" wrapText="1"/>
      <protection/>
    </xf>
    <xf numFmtId="181" fontId="9" fillId="33" borderId="40" xfId="0" applyNumberFormat="1" applyFont="1" applyFill="1" applyBorder="1" applyAlignment="1" applyProtection="1">
      <alignment horizontal="center" vertical="center" wrapText="1"/>
      <protection/>
    </xf>
    <xf numFmtId="183" fontId="6" fillId="33" borderId="50" xfId="0" applyNumberFormat="1" applyFont="1" applyFill="1" applyBorder="1" applyAlignment="1" applyProtection="1">
      <alignment horizontal="center" vertical="center" wrapText="1"/>
      <protection/>
    </xf>
    <xf numFmtId="181" fontId="6" fillId="33" borderId="39" xfId="0" applyNumberFormat="1" applyFont="1" applyFill="1" applyBorder="1" applyAlignment="1" applyProtection="1">
      <alignment horizontal="center" vertical="center" wrapText="1"/>
      <protection/>
    </xf>
    <xf numFmtId="181" fontId="6" fillId="33" borderId="38" xfId="0" applyNumberFormat="1" applyFont="1" applyFill="1" applyBorder="1" applyAlignment="1" applyProtection="1">
      <alignment horizontal="center" vertical="center" wrapText="1"/>
      <protection/>
    </xf>
    <xf numFmtId="181" fontId="6" fillId="33" borderId="40" xfId="0" applyNumberFormat="1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157" xfId="0" applyFont="1" applyFill="1" applyBorder="1" applyAlignment="1">
      <alignment horizontal="center" vertical="center" wrapText="1"/>
    </xf>
    <xf numFmtId="49" fontId="2" fillId="33" borderId="114" xfId="0" applyNumberFormat="1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>
      <alignment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178" xfId="0" applyFont="1" applyFill="1" applyBorder="1" applyAlignment="1">
      <alignment horizontal="center" vertical="center" wrapText="1"/>
    </xf>
    <xf numFmtId="0" fontId="2" fillId="33" borderId="179" xfId="0" applyFont="1" applyFill="1" applyBorder="1" applyAlignment="1">
      <alignment horizontal="center" vertical="center" wrapText="1"/>
    </xf>
    <xf numFmtId="49" fontId="2" fillId="33" borderId="180" xfId="0" applyNumberFormat="1" applyFont="1" applyFill="1" applyBorder="1" applyAlignment="1" applyProtection="1">
      <alignment horizontal="center" vertical="center" wrapText="1"/>
      <protection/>
    </xf>
    <xf numFmtId="0" fontId="6" fillId="33" borderId="83" xfId="0" applyFont="1" applyFill="1" applyBorder="1" applyAlignment="1">
      <alignment horizontal="left" vertical="top" wrapText="1"/>
    </xf>
    <xf numFmtId="0" fontId="6" fillId="33" borderId="81" xfId="0" applyFont="1" applyFill="1" applyBorder="1" applyAlignment="1">
      <alignment horizontal="left" vertical="top" wrapText="1"/>
    </xf>
    <xf numFmtId="182" fontId="2" fillId="33" borderId="181" xfId="0" applyNumberFormat="1" applyFont="1" applyFill="1" applyBorder="1" applyAlignment="1" applyProtection="1">
      <alignment horizontal="center" vertical="center"/>
      <protection/>
    </xf>
    <xf numFmtId="0" fontId="2" fillId="33" borderId="7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top" wrapText="1"/>
    </xf>
    <xf numFmtId="0" fontId="6" fillId="33" borderId="100" xfId="0" applyFont="1" applyFill="1" applyBorder="1" applyAlignment="1">
      <alignment horizontal="left" vertical="top" wrapText="1"/>
    </xf>
    <xf numFmtId="49" fontId="2" fillId="33" borderId="95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>
      <alignment wrapText="1"/>
    </xf>
    <xf numFmtId="0" fontId="2" fillId="33" borderId="182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82" fontId="6" fillId="33" borderId="183" xfId="0" applyNumberFormat="1" applyFont="1" applyFill="1" applyBorder="1" applyAlignment="1" applyProtection="1">
      <alignment horizontal="center" vertical="center"/>
      <protection/>
    </xf>
    <xf numFmtId="0" fontId="6" fillId="33" borderId="182" xfId="0" applyFont="1" applyFill="1" applyBorder="1" applyAlignment="1">
      <alignment horizontal="center" vertical="center" wrapText="1"/>
    </xf>
    <xf numFmtId="0" fontId="6" fillId="33" borderId="184" xfId="0" applyFont="1" applyFill="1" applyBorder="1" applyAlignment="1">
      <alignment horizontal="center" vertical="center" wrapText="1"/>
    </xf>
    <xf numFmtId="0" fontId="6" fillId="33" borderId="162" xfId="0" applyFont="1" applyFill="1" applyBorder="1" applyAlignment="1">
      <alignment horizontal="center" vertical="center" wrapText="1"/>
    </xf>
    <xf numFmtId="0" fontId="6" fillId="33" borderId="15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top" wrapText="1"/>
    </xf>
    <xf numFmtId="0" fontId="2" fillId="33" borderId="87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left" vertical="top" wrapText="1"/>
    </xf>
    <xf numFmtId="182" fontId="8" fillId="33" borderId="75" xfId="0" applyNumberFormat="1" applyFont="1" applyFill="1" applyBorder="1" applyAlignment="1" applyProtection="1">
      <alignment horizontal="center" vertical="center"/>
      <protection/>
    </xf>
    <xf numFmtId="1" fontId="8" fillId="33" borderId="27" xfId="0" applyNumberFormat="1" applyFont="1" applyFill="1" applyBorder="1" applyAlignment="1" applyProtection="1">
      <alignment horizontal="center" vertical="center"/>
      <protection/>
    </xf>
    <xf numFmtId="1" fontId="8" fillId="33" borderId="87" xfId="0" applyNumberFormat="1" applyFont="1" applyFill="1" applyBorder="1" applyAlignment="1" applyProtection="1">
      <alignment horizontal="center" vertical="center"/>
      <protection/>
    </xf>
    <xf numFmtId="1" fontId="8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60" xfId="0" applyFont="1" applyFill="1" applyBorder="1" applyAlignment="1">
      <alignment horizontal="left" vertical="top" wrapText="1"/>
    </xf>
    <xf numFmtId="0" fontId="0" fillId="33" borderId="94" xfId="0" applyFont="1" applyFill="1" applyBorder="1" applyAlignment="1">
      <alignment horizontal="center" vertical="center" wrapText="1"/>
    </xf>
    <xf numFmtId="182" fontId="2" fillId="33" borderId="119" xfId="0" applyNumberFormat="1" applyFont="1" applyFill="1" applyBorder="1" applyAlignment="1" applyProtection="1">
      <alignment horizontal="center" vertical="center"/>
      <protection/>
    </xf>
    <xf numFmtId="49" fontId="2" fillId="33" borderId="116" xfId="0" applyNumberFormat="1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>
      <alignment horizontal="left" vertical="center" wrapText="1"/>
    </xf>
    <xf numFmtId="181" fontId="8" fillId="33" borderId="66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8" fillId="33" borderId="36" xfId="0" applyNumberFormat="1" applyFont="1" applyFill="1" applyBorder="1" applyAlignment="1" applyProtection="1">
      <alignment horizontal="center" vertical="center"/>
      <protection/>
    </xf>
    <xf numFmtId="183" fontId="6" fillId="33" borderId="97" xfId="0" applyNumberFormat="1" applyFont="1" applyFill="1" applyBorder="1" applyAlignment="1" applyProtection="1">
      <alignment horizontal="center" vertical="center" wrapText="1"/>
      <protection/>
    </xf>
    <xf numFmtId="193" fontId="6" fillId="33" borderId="155" xfId="0" applyNumberFormat="1" applyFont="1" applyFill="1" applyBorder="1" applyAlignment="1" applyProtection="1">
      <alignment horizontal="center" vertical="center" wrapText="1"/>
      <protection/>
    </xf>
    <xf numFmtId="193" fontId="6" fillId="33" borderId="117" xfId="0" applyNumberFormat="1" applyFont="1" applyFill="1" applyBorder="1" applyAlignment="1" applyProtection="1">
      <alignment horizontal="center" vertical="center" wrapText="1"/>
      <protection/>
    </xf>
    <xf numFmtId="193" fontId="6" fillId="33" borderId="101" xfId="0" applyNumberFormat="1" applyFont="1" applyFill="1" applyBorder="1" applyAlignment="1" applyProtection="1">
      <alignment horizontal="center" vertical="center" wrapText="1"/>
      <protection/>
    </xf>
    <xf numFmtId="183" fontId="8" fillId="33" borderId="28" xfId="0" applyNumberFormat="1" applyFont="1" applyFill="1" applyBorder="1" applyAlignment="1" applyProtection="1">
      <alignment horizontal="center" vertical="center" wrapText="1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85" xfId="0" applyFont="1" applyFill="1" applyBorder="1" applyAlignment="1">
      <alignment horizontal="center" vertical="center" wrapText="1"/>
    </xf>
    <xf numFmtId="181" fontId="6" fillId="33" borderId="87" xfId="0" applyNumberFormat="1" applyFont="1" applyFill="1" applyBorder="1" applyAlignment="1" applyProtection="1">
      <alignment horizontal="center" vertical="center"/>
      <protection/>
    </xf>
    <xf numFmtId="181" fontId="8" fillId="33" borderId="87" xfId="0" applyNumberFormat="1" applyFont="1" applyFill="1" applyBorder="1" applyAlignment="1" applyProtection="1">
      <alignment horizontal="center" vertical="center"/>
      <protection/>
    </xf>
    <xf numFmtId="181" fontId="8" fillId="33" borderId="34" xfId="0" applyNumberFormat="1" applyFont="1" applyFill="1" applyBorder="1" applyAlignment="1" applyProtection="1">
      <alignment horizontal="center" vertical="center"/>
      <protection/>
    </xf>
    <xf numFmtId="183" fontId="6" fillId="33" borderId="75" xfId="0" applyNumberFormat="1" applyFont="1" applyFill="1" applyBorder="1" applyAlignment="1" applyProtection="1">
      <alignment horizontal="center" vertical="center"/>
      <protection/>
    </xf>
    <xf numFmtId="193" fontId="6" fillId="33" borderId="27" xfId="0" applyNumberFormat="1" applyFont="1" applyFill="1" applyBorder="1" applyAlignment="1" applyProtection="1">
      <alignment horizontal="center" vertical="center"/>
      <protection/>
    </xf>
    <xf numFmtId="193" fontId="6" fillId="33" borderId="87" xfId="0" applyNumberFormat="1" applyFont="1" applyFill="1" applyBorder="1" applyAlignment="1" applyProtection="1">
      <alignment horizontal="center" vertical="center"/>
      <protection/>
    </xf>
    <xf numFmtId="193" fontId="6" fillId="33" borderId="34" xfId="0" applyNumberFormat="1" applyFont="1" applyFill="1" applyBorder="1" applyAlignment="1" applyProtection="1">
      <alignment horizontal="center" vertical="center"/>
      <protection/>
    </xf>
    <xf numFmtId="193" fontId="6" fillId="33" borderId="72" xfId="0" applyNumberFormat="1" applyFont="1" applyFill="1" applyBorder="1" applyAlignment="1" applyProtection="1">
      <alignment horizontal="center" vertical="center" wrapText="1"/>
      <protection/>
    </xf>
    <xf numFmtId="193" fontId="6" fillId="33" borderId="163" xfId="0" applyNumberFormat="1" applyFont="1" applyFill="1" applyBorder="1" applyAlignment="1" applyProtection="1">
      <alignment horizontal="center" vertical="center" wrapText="1"/>
      <protection/>
    </xf>
    <xf numFmtId="183" fontId="8" fillId="33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09" xfId="0" applyFont="1" applyFill="1" applyBorder="1" applyAlignment="1">
      <alignment horizontal="center" vertical="center" wrapText="1"/>
    </xf>
    <xf numFmtId="0" fontId="0" fillId="33" borderId="117" xfId="0" applyFont="1" applyFill="1" applyBorder="1" applyAlignment="1">
      <alignment horizontal="center" vertical="center" wrapText="1"/>
    </xf>
    <xf numFmtId="0" fontId="0" fillId="33" borderId="118" xfId="0" applyFont="1" applyFill="1" applyBorder="1" applyAlignment="1">
      <alignment horizontal="center" vertical="center" wrapText="1"/>
    </xf>
    <xf numFmtId="0" fontId="0" fillId="33" borderId="155" xfId="0" applyFont="1" applyFill="1" applyBorder="1" applyAlignment="1">
      <alignment horizontal="center" vertical="center" wrapText="1"/>
    </xf>
    <xf numFmtId="0" fontId="0" fillId="33" borderId="10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95" xfId="0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 applyProtection="1">
      <alignment horizontal="center" vertical="center"/>
      <protection/>
    </xf>
    <xf numFmtId="1" fontId="6" fillId="33" borderId="87" xfId="0" applyNumberFormat="1" applyFont="1" applyFill="1" applyBorder="1" applyAlignment="1" applyProtection="1">
      <alignment horizontal="center" vertical="center"/>
      <protection/>
    </xf>
    <xf numFmtId="1" fontId="6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61" xfId="0" applyNumberFormat="1" applyFont="1" applyFill="1" applyBorder="1" applyAlignment="1" applyProtection="1">
      <alignment horizontal="center" vertical="center"/>
      <protection/>
    </xf>
    <xf numFmtId="0" fontId="2" fillId="33" borderId="75" xfId="0" applyNumberFormat="1" applyFont="1" applyFill="1" applyBorder="1" applyAlignment="1" applyProtection="1">
      <alignment horizontal="center" vertical="center"/>
      <protection/>
    </xf>
    <xf numFmtId="0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186" xfId="0" applyNumberFormat="1" applyFont="1" applyFill="1" applyBorder="1" applyAlignment="1" applyProtection="1">
      <alignment horizontal="center" vertical="center"/>
      <protection/>
    </xf>
    <xf numFmtId="0" fontId="2" fillId="33" borderId="100" xfId="0" applyNumberFormat="1" applyFont="1" applyFill="1" applyBorder="1" applyAlignment="1" applyProtection="1">
      <alignment horizontal="center" vertical="center"/>
      <protection/>
    </xf>
    <xf numFmtId="0" fontId="2" fillId="33" borderId="187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188" xfId="0" applyNumberFormat="1" applyFont="1" applyFill="1" applyBorder="1" applyAlignment="1">
      <alignment horizontal="center" vertical="center" wrapText="1"/>
    </xf>
    <xf numFmtId="0" fontId="2" fillId="33" borderId="56" xfId="0" applyNumberFormat="1" applyFont="1" applyFill="1" applyBorder="1" applyAlignment="1">
      <alignment horizontal="center" vertical="center" wrapText="1"/>
    </xf>
    <xf numFmtId="181" fontId="8" fillId="33" borderId="27" xfId="0" applyNumberFormat="1" applyFont="1" applyFill="1" applyBorder="1" applyAlignment="1" applyProtection="1">
      <alignment horizontal="center" vertical="center"/>
      <protection/>
    </xf>
    <xf numFmtId="0" fontId="6" fillId="0" borderId="177" xfId="0" applyNumberFormat="1" applyFont="1" applyFill="1" applyBorder="1" applyAlignment="1" applyProtection="1">
      <alignment horizontal="center" vertical="center" wrapText="1"/>
      <protection/>
    </xf>
    <xf numFmtId="0" fontId="18" fillId="0" borderId="16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182" fontId="6" fillId="33" borderId="27" xfId="0" applyNumberFormat="1" applyFont="1" applyFill="1" applyBorder="1" applyAlignment="1" applyProtection="1">
      <alignment horizontal="center" vertical="center"/>
      <protection/>
    </xf>
    <xf numFmtId="182" fontId="6" fillId="33" borderId="87" xfId="0" applyNumberFormat="1" applyFont="1" applyFill="1" applyBorder="1" applyAlignment="1" applyProtection="1">
      <alignment horizontal="center" vertical="center"/>
      <protection/>
    </xf>
    <xf numFmtId="182" fontId="6" fillId="33" borderId="34" xfId="0" applyNumberFormat="1" applyFont="1" applyFill="1" applyBorder="1" applyAlignment="1" applyProtection="1">
      <alignment horizontal="center" vertical="center"/>
      <protection/>
    </xf>
    <xf numFmtId="49" fontId="8" fillId="33" borderId="2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180" fontId="2" fillId="0" borderId="38" xfId="0" applyNumberFormat="1" applyFont="1" applyFill="1" applyBorder="1" applyAlignment="1" applyProtection="1">
      <alignment vertical="center"/>
      <protection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vertical="center" wrapText="1"/>
    </xf>
    <xf numFmtId="182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>
      <alignment vertical="center" wrapText="1"/>
    </xf>
    <xf numFmtId="180" fontId="2" fillId="0" borderId="12" xfId="0" applyNumberFormat="1" applyFont="1" applyFill="1" applyBorder="1" applyAlignment="1" applyProtection="1">
      <alignment vertical="center"/>
      <protection/>
    </xf>
    <xf numFmtId="180" fontId="2" fillId="0" borderId="15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33" borderId="80" xfId="0" applyNumberFormat="1" applyFont="1" applyFill="1" applyBorder="1" applyAlignment="1">
      <alignment horizontal="center" vertical="center" wrapText="1"/>
    </xf>
    <xf numFmtId="180" fontId="2" fillId="33" borderId="31" xfId="0" applyNumberFormat="1" applyFont="1" applyFill="1" applyBorder="1" applyAlignment="1" applyProtection="1">
      <alignment horizontal="center" vertical="center" wrapText="1"/>
      <protection/>
    </xf>
    <xf numFmtId="1" fontId="2" fillId="33" borderId="165" xfId="0" applyNumberFormat="1" applyFont="1" applyFill="1" applyBorder="1" applyAlignment="1" applyProtection="1">
      <alignment horizontal="center" vertical="center"/>
      <protection/>
    </xf>
    <xf numFmtId="1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80" xfId="0" applyFont="1" applyFill="1" applyBorder="1" applyAlignment="1">
      <alignment horizontal="center" vertical="center" wrapText="1"/>
    </xf>
    <xf numFmtId="0" fontId="2" fillId="33" borderId="189" xfId="0" applyFont="1" applyFill="1" applyBorder="1" applyAlignment="1">
      <alignment horizontal="center" vertical="center" wrapText="1"/>
    </xf>
    <xf numFmtId="1" fontId="2" fillId="33" borderId="190" xfId="0" applyNumberFormat="1" applyFont="1" applyFill="1" applyBorder="1" applyAlignment="1">
      <alignment horizontal="center" vertical="center" wrapText="1"/>
    </xf>
    <xf numFmtId="1" fontId="2" fillId="33" borderId="191" xfId="0" applyNumberFormat="1" applyFont="1" applyFill="1" applyBorder="1" applyAlignment="1">
      <alignment horizontal="center" vertical="center" wrapText="1"/>
    </xf>
    <xf numFmtId="1" fontId="2" fillId="33" borderId="192" xfId="0" applyNumberFormat="1" applyFont="1" applyFill="1" applyBorder="1" applyAlignment="1">
      <alignment horizontal="center" vertical="center" wrapText="1"/>
    </xf>
    <xf numFmtId="0" fontId="2" fillId="33" borderId="193" xfId="0" applyFont="1" applyFill="1" applyBorder="1" applyAlignment="1">
      <alignment horizontal="center" vertical="center" wrapText="1"/>
    </xf>
    <xf numFmtId="180" fontId="2" fillId="0" borderId="73" xfId="0" applyNumberFormat="1" applyFont="1" applyFill="1" applyBorder="1" applyAlignment="1" applyProtection="1">
      <alignment vertical="center"/>
      <protection/>
    </xf>
    <xf numFmtId="182" fontId="6" fillId="33" borderId="61" xfId="0" applyNumberFormat="1" applyFont="1" applyFill="1" applyBorder="1" applyAlignment="1" applyProtection="1">
      <alignment horizontal="center" vertical="center" wrapText="1"/>
      <protection/>
    </xf>
    <xf numFmtId="1" fontId="6" fillId="33" borderId="194" xfId="0" applyNumberFormat="1" applyFont="1" applyFill="1" applyBorder="1" applyAlignment="1" applyProtection="1">
      <alignment horizontal="center" vertical="center" wrapText="1"/>
      <protection/>
    </xf>
    <xf numFmtId="1" fontId="6" fillId="33" borderId="195" xfId="0" applyNumberFormat="1" applyFont="1" applyFill="1" applyBorder="1" applyAlignment="1" applyProtection="1">
      <alignment horizontal="center" vertical="center" wrapText="1"/>
      <protection/>
    </xf>
    <xf numFmtId="182" fontId="6" fillId="33" borderId="194" xfId="0" applyNumberFormat="1" applyFont="1" applyFill="1" applyBorder="1" applyAlignment="1">
      <alignment horizontal="center" vertical="center" wrapText="1"/>
    </xf>
    <xf numFmtId="182" fontId="6" fillId="33" borderId="196" xfId="0" applyNumberFormat="1" applyFont="1" applyFill="1" applyBorder="1" applyAlignment="1">
      <alignment horizontal="center" vertical="center" wrapText="1"/>
    </xf>
    <xf numFmtId="182" fontId="6" fillId="33" borderId="56" xfId="0" applyNumberFormat="1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181" fontId="8" fillId="33" borderId="61" xfId="0" applyNumberFormat="1" applyFont="1" applyFill="1" applyBorder="1" applyAlignment="1" applyProtection="1">
      <alignment horizontal="center" vertical="center" wrapText="1"/>
      <protection/>
    </xf>
    <xf numFmtId="181" fontId="8" fillId="33" borderId="188" xfId="0" applyNumberFormat="1" applyFont="1" applyFill="1" applyBorder="1" applyAlignment="1" applyProtection="1">
      <alignment horizontal="left" vertical="center" wrapText="1"/>
      <protection/>
    </xf>
    <xf numFmtId="182" fontId="6" fillId="33" borderId="56" xfId="0" applyNumberFormat="1" applyFont="1" applyFill="1" applyBorder="1" applyAlignment="1" applyProtection="1">
      <alignment horizontal="center" vertical="center" wrapText="1"/>
      <protection/>
    </xf>
    <xf numFmtId="181" fontId="6" fillId="33" borderId="196" xfId="0" applyNumberFormat="1" applyFont="1" applyFill="1" applyBorder="1" applyAlignment="1" applyProtection="1">
      <alignment horizontal="center" vertical="center" wrapText="1"/>
      <protection/>
    </xf>
    <xf numFmtId="0" fontId="6" fillId="33" borderId="194" xfId="0" applyFont="1" applyFill="1" applyBorder="1" applyAlignment="1">
      <alignment horizontal="center" vertical="center" wrapText="1"/>
    </xf>
    <xf numFmtId="0" fontId="6" fillId="33" borderId="195" xfId="0" applyFont="1" applyFill="1" applyBorder="1" applyAlignment="1">
      <alignment horizontal="center" vertical="center" wrapText="1"/>
    </xf>
    <xf numFmtId="0" fontId="6" fillId="33" borderId="19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182" fontId="2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 wrapText="1"/>
    </xf>
    <xf numFmtId="182" fontId="6" fillId="33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6" fillId="0" borderId="15" xfId="0" applyNumberFormat="1" applyFont="1" applyFill="1" applyBorder="1" applyAlignment="1" applyProtection="1">
      <alignment vertical="center"/>
      <protection/>
    </xf>
    <xf numFmtId="0" fontId="2" fillId="33" borderId="83" xfId="0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0" fontId="2" fillId="33" borderId="9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182" fontId="2" fillId="33" borderId="38" xfId="0" applyNumberFormat="1" applyFont="1" applyFill="1" applyBorder="1" applyAlignment="1" applyProtection="1">
      <alignment horizontal="center" vertical="center"/>
      <protection/>
    </xf>
    <xf numFmtId="180" fontId="2" fillId="33" borderId="38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left" vertical="top" wrapText="1"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3" fontId="6" fillId="33" borderId="11" xfId="0" applyNumberFormat="1" applyFont="1" applyFill="1" applyBorder="1" applyAlignment="1" applyProtection="1">
      <alignment horizontal="center" vertical="center"/>
      <protection/>
    </xf>
    <xf numFmtId="193" fontId="6" fillId="33" borderId="11" xfId="0" applyNumberFormat="1" applyFont="1" applyFill="1" applyBorder="1" applyAlignment="1" applyProtection="1">
      <alignment horizontal="center" vertical="center" wrapText="1"/>
      <protection/>
    </xf>
    <xf numFmtId="181" fontId="6" fillId="33" borderId="11" xfId="0" applyNumberFormat="1" applyFont="1" applyFill="1" applyBorder="1" applyAlignment="1" applyProtection="1">
      <alignment horizontal="left" vertical="center" wrapText="1"/>
      <protection/>
    </xf>
    <xf numFmtId="181" fontId="2" fillId="33" borderId="11" xfId="0" applyNumberFormat="1" applyFont="1" applyFill="1" applyBorder="1" applyAlignment="1" applyProtection="1">
      <alignment horizontal="center" vertical="center"/>
      <protection/>
    </xf>
    <xf numFmtId="181" fontId="2" fillId="33" borderId="11" xfId="0" applyNumberFormat="1" applyFont="1" applyFill="1" applyBorder="1" applyAlignment="1" applyProtection="1">
      <alignment horizontal="left" vertical="center" wrapText="1"/>
      <protection/>
    </xf>
    <xf numFmtId="183" fontId="2" fillId="33" borderId="11" xfId="0" applyNumberFormat="1" applyFont="1" applyFill="1" applyBorder="1" applyAlignment="1" applyProtection="1">
      <alignment horizontal="center" vertical="center"/>
      <protection/>
    </xf>
    <xf numFmtId="193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9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181" fontId="6" fillId="33" borderId="11" xfId="0" applyNumberFormat="1" applyFont="1" applyFill="1" applyBorder="1" applyAlignment="1" applyProtection="1">
      <alignment horizontal="left"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/>
    </xf>
    <xf numFmtId="181" fontId="2" fillId="33" borderId="38" xfId="0" applyNumberFormat="1" applyFont="1" applyFill="1" applyBorder="1" applyAlignment="1" applyProtection="1">
      <alignment horizontal="center" vertical="center" wrapText="1"/>
      <protection/>
    </xf>
    <xf numFmtId="180" fontId="6" fillId="33" borderId="11" xfId="0" applyNumberFormat="1" applyFont="1" applyFill="1" applyBorder="1" applyAlignment="1" applyProtection="1">
      <alignment vertical="center"/>
      <protection/>
    </xf>
    <xf numFmtId="182" fontId="2" fillId="33" borderId="199" xfId="0" applyNumberFormat="1" applyFont="1" applyFill="1" applyBorder="1" applyAlignment="1" applyProtection="1">
      <alignment horizontal="center" vertical="center"/>
      <protection/>
    </xf>
    <xf numFmtId="0" fontId="2" fillId="33" borderId="200" xfId="0" applyFont="1" applyFill="1" applyBorder="1" applyAlignment="1">
      <alignment horizontal="center" vertical="center" wrapText="1"/>
    </xf>
    <xf numFmtId="180" fontId="2" fillId="33" borderId="201" xfId="0" applyNumberFormat="1" applyFont="1" applyFill="1" applyBorder="1" applyAlignment="1">
      <alignment horizontal="center" vertical="center" wrapText="1"/>
    </xf>
    <xf numFmtId="0" fontId="2" fillId="33" borderId="201" xfId="0" applyFont="1" applyFill="1" applyBorder="1" applyAlignment="1">
      <alignment horizontal="center" vertical="center" wrapText="1"/>
    </xf>
    <xf numFmtId="0" fontId="2" fillId="33" borderId="202" xfId="0" applyFont="1" applyFill="1" applyBorder="1" applyAlignment="1">
      <alignment horizontal="center" vertical="center" wrapText="1"/>
    </xf>
    <xf numFmtId="0" fontId="2" fillId="33" borderId="203" xfId="0" applyNumberFormat="1" applyFont="1" applyFill="1" applyBorder="1" applyAlignment="1">
      <alignment horizontal="center" vertical="center" wrapText="1"/>
    </xf>
    <xf numFmtId="0" fontId="2" fillId="33" borderId="201" xfId="0" applyNumberFormat="1" applyFont="1" applyFill="1" applyBorder="1" applyAlignment="1">
      <alignment horizontal="center" vertical="center" wrapText="1"/>
    </xf>
    <xf numFmtId="0" fontId="2" fillId="33" borderId="204" xfId="0" applyNumberFormat="1" applyFont="1" applyFill="1" applyBorder="1" applyAlignment="1">
      <alignment horizontal="center" vertical="center" wrapText="1"/>
    </xf>
    <xf numFmtId="0" fontId="2" fillId="33" borderId="205" xfId="0" applyNumberFormat="1" applyFont="1" applyFill="1" applyBorder="1" applyAlignment="1">
      <alignment horizontal="center" vertical="center" wrapText="1"/>
    </xf>
    <xf numFmtId="180" fontId="2" fillId="33" borderId="73" xfId="0" applyNumberFormat="1" applyFont="1" applyFill="1" applyBorder="1" applyAlignment="1" applyProtection="1">
      <alignment vertical="center"/>
      <protection/>
    </xf>
    <xf numFmtId="49" fontId="6" fillId="33" borderId="114" xfId="0" applyNumberFormat="1" applyFont="1" applyFill="1" applyBorder="1" applyAlignment="1" applyProtection="1">
      <alignment horizontal="center" vertical="center"/>
      <protection/>
    </xf>
    <xf numFmtId="49" fontId="6" fillId="33" borderId="116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1" fontId="6" fillId="33" borderId="125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left" vertical="top" wrapText="1"/>
    </xf>
    <xf numFmtId="182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82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8" xfId="0" applyFont="1" applyFill="1" applyBorder="1" applyAlignment="1">
      <alignment horizontal="center" vertical="center" wrapText="1"/>
    </xf>
    <xf numFmtId="180" fontId="2" fillId="0" borderId="40" xfId="0" applyNumberFormat="1" applyFont="1" applyFill="1" applyBorder="1" applyAlignment="1" applyProtection="1">
      <alignment vertical="center"/>
      <protection/>
    </xf>
    <xf numFmtId="182" fontId="6" fillId="33" borderId="12" xfId="0" applyNumberFormat="1" applyFont="1" applyFill="1" applyBorder="1" applyAlignment="1" applyProtection="1">
      <alignment horizontal="center" vertical="center"/>
      <protection/>
    </xf>
    <xf numFmtId="183" fontId="6" fillId="33" borderId="12" xfId="0" applyNumberFormat="1" applyFont="1" applyFill="1" applyBorder="1" applyAlignment="1" applyProtection="1">
      <alignment horizontal="center" vertical="center"/>
      <protection/>
    </xf>
    <xf numFmtId="180" fontId="2" fillId="0" borderId="207" xfId="0" applyNumberFormat="1" applyFont="1" applyFill="1" applyBorder="1" applyAlignment="1" applyProtection="1">
      <alignment vertical="center"/>
      <protection/>
    </xf>
    <xf numFmtId="180" fontId="2" fillId="35" borderId="207" xfId="0" applyNumberFormat="1" applyFont="1" applyFill="1" applyBorder="1" applyAlignment="1" applyProtection="1">
      <alignment vertical="center"/>
      <protection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6" fillId="0" borderId="207" xfId="0" applyNumberFormat="1" applyFont="1" applyFill="1" applyBorder="1" applyAlignment="1" applyProtection="1">
      <alignment vertical="center"/>
      <protection/>
    </xf>
    <xf numFmtId="49" fontId="2" fillId="33" borderId="97" xfId="0" applyNumberFormat="1" applyFont="1" applyFill="1" applyBorder="1" applyAlignment="1">
      <alignment horizontal="center" vertical="center" wrapText="1"/>
    </xf>
    <xf numFmtId="0" fontId="2" fillId="33" borderId="208" xfId="0" applyFont="1" applyFill="1" applyBorder="1" applyAlignment="1">
      <alignment wrapText="1"/>
    </xf>
    <xf numFmtId="0" fontId="2" fillId="33" borderId="95" xfId="0" applyFont="1" applyFill="1" applyBorder="1" applyAlignment="1">
      <alignment wrapText="1"/>
    </xf>
    <xf numFmtId="1" fontId="6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97" xfId="0" applyNumberFormat="1" applyFont="1" applyFill="1" applyBorder="1" applyAlignment="1" applyProtection="1">
      <alignment horizontal="center" vertical="center"/>
      <protection/>
    </xf>
    <xf numFmtId="181" fontId="6" fillId="33" borderId="17" xfId="0" applyNumberFormat="1" applyFont="1" applyFill="1" applyBorder="1" applyAlignment="1" applyProtection="1">
      <alignment horizontal="left" vertical="center" wrapText="1"/>
      <protection/>
    </xf>
    <xf numFmtId="183" fontId="6" fillId="33" borderId="26" xfId="0" applyNumberFormat="1" applyFont="1" applyFill="1" applyBorder="1" applyAlignment="1" applyProtection="1">
      <alignment horizontal="center" vertical="center" wrapText="1"/>
      <protection/>
    </xf>
    <xf numFmtId="183" fontId="6" fillId="33" borderId="11" xfId="0" applyNumberFormat="1" applyFont="1" applyFill="1" applyBorder="1" applyAlignment="1" applyProtection="1">
      <alignment horizontal="center" vertical="center" wrapText="1"/>
      <protection/>
    </xf>
    <xf numFmtId="183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2" fillId="33" borderId="209" xfId="0" applyNumberFormat="1" applyFont="1" applyFill="1" applyBorder="1" applyAlignment="1" applyProtection="1">
      <alignment vertical="center"/>
      <protection/>
    </xf>
    <xf numFmtId="182" fontId="6" fillId="33" borderId="199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21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vertical="center"/>
      <protection/>
    </xf>
    <xf numFmtId="180" fontId="2" fillId="0" borderId="211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78" fillId="33" borderId="111" xfId="0" applyNumberFormat="1" applyFont="1" applyFill="1" applyBorder="1" applyAlignment="1" applyProtection="1">
      <alignment horizontal="center" vertical="center"/>
      <protection/>
    </xf>
    <xf numFmtId="0" fontId="78" fillId="33" borderId="11" xfId="0" applyFont="1" applyFill="1" applyBorder="1" applyAlignment="1">
      <alignment horizontal="center" vertical="center" wrapText="1"/>
    </xf>
    <xf numFmtId="180" fontId="78" fillId="33" borderId="11" xfId="0" applyNumberFormat="1" applyFont="1" applyFill="1" applyBorder="1" applyAlignment="1">
      <alignment horizontal="center" vertical="center" wrapText="1"/>
    </xf>
    <xf numFmtId="1" fontId="78" fillId="33" borderId="11" xfId="0" applyNumberFormat="1" applyFont="1" applyFill="1" applyBorder="1" applyAlignment="1">
      <alignment horizontal="center" vertical="center" wrapText="1"/>
    </xf>
    <xf numFmtId="180" fontId="78" fillId="34" borderId="0" xfId="0" applyNumberFormat="1" applyFont="1" applyFill="1" applyBorder="1" applyAlignment="1" applyProtection="1">
      <alignment vertical="center"/>
      <protection/>
    </xf>
    <xf numFmtId="180" fontId="78" fillId="0" borderId="11" xfId="0" applyNumberFormat="1" applyFont="1" applyFill="1" applyBorder="1" applyAlignment="1" applyProtection="1">
      <alignment vertical="center"/>
      <protection/>
    </xf>
    <xf numFmtId="180" fontId="78" fillId="34" borderId="11" xfId="0" applyNumberFormat="1" applyFont="1" applyFill="1" applyBorder="1" applyAlignment="1" applyProtection="1">
      <alignment vertical="center"/>
      <protection/>
    </xf>
    <xf numFmtId="180" fontId="78" fillId="33" borderId="11" xfId="0" applyNumberFormat="1" applyFont="1" applyFill="1" applyBorder="1" applyAlignment="1" applyProtection="1">
      <alignment vertical="center"/>
      <protection/>
    </xf>
    <xf numFmtId="1" fontId="78" fillId="33" borderId="11" xfId="0" applyNumberFormat="1" applyFont="1" applyFill="1" applyBorder="1" applyAlignment="1" applyProtection="1">
      <alignment horizontal="center" vertical="center"/>
      <protection/>
    </xf>
    <xf numFmtId="180" fontId="79" fillId="0" borderId="11" xfId="0" applyNumberFormat="1" applyFont="1" applyFill="1" applyBorder="1" applyAlignment="1" applyProtection="1">
      <alignment vertical="center"/>
      <protection/>
    </xf>
    <xf numFmtId="49" fontId="78" fillId="33" borderId="114" xfId="0" applyNumberFormat="1" applyFont="1" applyFill="1" applyBorder="1" applyAlignment="1" applyProtection="1">
      <alignment horizontal="center" vertical="center"/>
      <protection/>
    </xf>
    <xf numFmtId="49" fontId="79" fillId="33" borderId="105" xfId="0" applyNumberFormat="1" applyFont="1" applyFill="1" applyBorder="1" applyAlignment="1" applyProtection="1">
      <alignment horizontal="center" vertical="center"/>
      <protection/>
    </xf>
    <xf numFmtId="180" fontId="78" fillId="0" borderId="0" xfId="0" applyNumberFormat="1" applyFont="1" applyFill="1" applyBorder="1" applyAlignment="1" applyProtection="1">
      <alignment vertical="center"/>
      <protection/>
    </xf>
    <xf numFmtId="49" fontId="79" fillId="0" borderId="11" xfId="0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181" fontId="79" fillId="0" borderId="11" xfId="0" applyNumberFormat="1" applyFont="1" applyFill="1" applyBorder="1" applyAlignment="1" applyProtection="1">
      <alignment horizontal="center" vertical="center"/>
      <protection/>
    </xf>
    <xf numFmtId="182" fontId="79" fillId="0" borderId="11" xfId="0" applyNumberFormat="1" applyFont="1" applyFill="1" applyBorder="1" applyAlignment="1" applyProtection="1">
      <alignment horizontal="center" vertical="center"/>
      <protection/>
    </xf>
    <xf numFmtId="180" fontId="79" fillId="0" borderId="11" xfId="0" applyNumberFormat="1" applyFont="1" applyBorder="1" applyAlignment="1">
      <alignment horizontal="center" vertical="center" wrapText="1"/>
    </xf>
    <xf numFmtId="1" fontId="79" fillId="0" borderId="11" xfId="0" applyNumberFormat="1" applyFont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180" fontId="79" fillId="0" borderId="207" xfId="0" applyNumberFormat="1" applyFont="1" applyFill="1" applyBorder="1" applyAlignment="1" applyProtection="1">
      <alignment vertical="center"/>
      <protection/>
    </xf>
    <xf numFmtId="180" fontId="79" fillId="0" borderId="0" xfId="0" applyNumberFormat="1" applyFont="1" applyFill="1" applyBorder="1" applyAlignment="1" applyProtection="1">
      <alignment vertical="center"/>
      <protection/>
    </xf>
    <xf numFmtId="49" fontId="78" fillId="33" borderId="11" xfId="0" applyNumberFormat="1" applyFont="1" applyFill="1" applyBorder="1" applyAlignment="1">
      <alignment horizontal="center" vertical="center" wrapText="1"/>
    </xf>
    <xf numFmtId="182" fontId="78" fillId="33" borderId="11" xfId="0" applyNumberFormat="1" applyFont="1" applyFill="1" applyBorder="1" applyAlignment="1" applyProtection="1">
      <alignment horizontal="center" vertical="center"/>
      <protection/>
    </xf>
    <xf numFmtId="180" fontId="78" fillId="0" borderId="207" xfId="0" applyNumberFormat="1" applyFont="1" applyFill="1" applyBorder="1" applyAlignment="1" applyProtection="1">
      <alignment vertical="center"/>
      <protection/>
    </xf>
    <xf numFmtId="49" fontId="78" fillId="33" borderId="11" xfId="0" applyNumberFormat="1" applyFont="1" applyFill="1" applyBorder="1" applyAlignment="1" applyProtection="1">
      <alignment horizontal="center" vertical="center"/>
      <protection/>
    </xf>
    <xf numFmtId="181" fontId="78" fillId="33" borderId="11" xfId="0" applyNumberFormat="1" applyFont="1" applyFill="1" applyBorder="1" applyAlignment="1" applyProtection="1">
      <alignment horizontal="left" vertical="center" wrapText="1"/>
      <protection/>
    </xf>
    <xf numFmtId="49" fontId="78" fillId="33" borderId="9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78" fillId="33" borderId="11" xfId="0" applyNumberFormat="1" applyFont="1" applyFill="1" applyBorder="1" applyAlignment="1" applyProtection="1">
      <alignment horizontal="center" vertical="center" wrapText="1"/>
      <protection/>
    </xf>
    <xf numFmtId="0" fontId="78" fillId="33" borderId="11" xfId="0" applyFont="1" applyFill="1" applyBorder="1" applyAlignment="1">
      <alignment wrapText="1"/>
    </xf>
    <xf numFmtId="182" fontId="79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left" vertical="center" wrapText="1"/>
    </xf>
    <xf numFmtId="181" fontId="78" fillId="33" borderId="11" xfId="0" applyNumberFormat="1" applyFont="1" applyFill="1" applyBorder="1" applyAlignment="1" applyProtection="1">
      <alignment horizontal="center" vertical="center"/>
      <protection/>
    </xf>
    <xf numFmtId="0" fontId="78" fillId="33" borderId="11" xfId="0" applyNumberFormat="1" applyFont="1" applyFill="1" applyBorder="1" applyAlignment="1" applyProtection="1">
      <alignment horizontal="center" vertical="center"/>
      <protection/>
    </xf>
    <xf numFmtId="181" fontId="9" fillId="33" borderId="11" xfId="0" applyNumberFormat="1" applyFont="1" applyFill="1" applyBorder="1" applyAlignment="1" applyProtection="1">
      <alignment horizontal="center" vertical="center" wrapText="1"/>
      <protection/>
    </xf>
    <xf numFmtId="181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79" fillId="33" borderId="11" xfId="0" applyNumberFormat="1" applyFont="1" applyFill="1" applyBorder="1" applyAlignment="1" applyProtection="1">
      <alignment horizontal="center" vertical="center"/>
      <protection/>
    </xf>
    <xf numFmtId="0" fontId="79" fillId="33" borderId="11" xfId="0" applyFont="1" applyFill="1" applyBorder="1" applyAlignment="1">
      <alignment horizontal="left" wrapText="1"/>
    </xf>
    <xf numFmtId="180" fontId="79" fillId="33" borderId="11" xfId="0" applyNumberFormat="1" applyFont="1" applyFill="1" applyBorder="1" applyAlignment="1">
      <alignment horizontal="center" vertical="center" wrapText="1"/>
    </xf>
    <xf numFmtId="1" fontId="79" fillId="33" borderId="11" xfId="0" applyNumberFormat="1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vertical="center" wrapText="1"/>
    </xf>
    <xf numFmtId="0" fontId="78" fillId="33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182" fontId="8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wrapText="1"/>
    </xf>
    <xf numFmtId="0" fontId="80" fillId="33" borderId="11" xfId="0" applyFont="1" applyFill="1" applyBorder="1" applyAlignment="1">
      <alignment horizontal="center" vertical="center" wrapText="1"/>
    </xf>
    <xf numFmtId="182" fontId="6" fillId="33" borderId="212" xfId="0" applyNumberFormat="1" applyFont="1" applyFill="1" applyBorder="1" applyAlignment="1" applyProtection="1">
      <alignment horizontal="center" vertical="center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 applyProtection="1">
      <alignment horizontal="center" vertical="center"/>
      <protection/>
    </xf>
    <xf numFmtId="182" fontId="3" fillId="33" borderId="11" xfId="0" applyNumberFormat="1" applyFont="1" applyFill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81" fillId="33" borderId="11" xfId="0" applyNumberFormat="1" applyFont="1" applyFill="1" applyBorder="1" applyAlignment="1" applyProtection="1">
      <alignment horizontal="center" vertical="center" wrapText="1"/>
      <protection/>
    </xf>
    <xf numFmtId="0" fontId="81" fillId="33" borderId="11" xfId="0" applyFont="1" applyFill="1" applyBorder="1" applyAlignment="1">
      <alignment wrapText="1"/>
    </xf>
    <xf numFmtId="0" fontId="81" fillId="33" borderId="11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182" fontId="82" fillId="33" borderId="11" xfId="0" applyNumberFormat="1" applyFont="1" applyFill="1" applyBorder="1" applyAlignment="1" applyProtection="1">
      <alignment horizontal="center" vertical="center"/>
      <protection/>
    </xf>
    <xf numFmtId="180" fontId="81" fillId="0" borderId="11" xfId="0" applyNumberFormat="1" applyFont="1" applyFill="1" applyBorder="1" applyAlignment="1" applyProtection="1">
      <alignment vertical="center"/>
      <protection/>
    </xf>
    <xf numFmtId="180" fontId="81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wrapText="1"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vertical="center"/>
      <protection/>
    </xf>
    <xf numFmtId="180" fontId="4" fillId="33" borderId="11" xfId="0" applyNumberFormat="1" applyFont="1" applyFill="1" applyBorder="1" applyAlignment="1" applyProtection="1">
      <alignment vertical="center"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49" fontId="81" fillId="33" borderId="11" xfId="0" applyNumberFormat="1" applyFont="1" applyFill="1" applyBorder="1" applyAlignment="1" applyProtection="1">
      <alignment horizontal="center" vertical="center"/>
      <protection/>
    </xf>
    <xf numFmtId="0" fontId="81" fillId="33" borderId="11" xfId="0" applyFont="1" applyFill="1" applyBorder="1" applyAlignment="1">
      <alignment horizontal="left" vertical="center" wrapText="1"/>
    </xf>
    <xf numFmtId="181" fontId="81" fillId="33" borderId="11" xfId="0" applyNumberFormat="1" applyFont="1" applyFill="1" applyBorder="1" applyAlignment="1" applyProtection="1">
      <alignment horizontal="center" vertical="center"/>
      <protection/>
    </xf>
    <xf numFmtId="182" fontId="81" fillId="33" borderId="11" xfId="0" applyNumberFormat="1" applyFont="1" applyFill="1" applyBorder="1" applyAlignment="1" applyProtection="1">
      <alignment horizontal="center" vertical="center"/>
      <protection/>
    </xf>
    <xf numFmtId="180" fontId="81" fillId="33" borderId="11" xfId="0" applyNumberFormat="1" applyFont="1" applyFill="1" applyBorder="1" applyAlignment="1">
      <alignment horizontal="center" vertical="center" wrapText="1"/>
    </xf>
    <xf numFmtId="1" fontId="81" fillId="33" borderId="11" xfId="0" applyNumberFormat="1" applyFont="1" applyFill="1" applyBorder="1" applyAlignment="1">
      <alignment horizontal="center" vertical="center" wrapText="1"/>
    </xf>
    <xf numFmtId="180" fontId="81" fillId="34" borderId="11" xfId="0" applyNumberFormat="1" applyFont="1" applyFill="1" applyBorder="1" applyAlignment="1" applyProtection="1">
      <alignment vertical="center"/>
      <protection/>
    </xf>
    <xf numFmtId="180" fontId="81" fillId="33" borderId="11" xfId="0" applyNumberFormat="1" applyFont="1" applyFill="1" applyBorder="1" applyAlignment="1" applyProtection="1">
      <alignment vertical="center"/>
      <protection/>
    </xf>
    <xf numFmtId="180" fontId="81" fillId="34" borderId="0" xfId="0" applyNumberFormat="1" applyFont="1" applyFill="1" applyBorder="1" applyAlignment="1" applyProtection="1">
      <alignment vertical="center"/>
      <protection/>
    </xf>
    <xf numFmtId="0" fontId="81" fillId="33" borderId="11" xfId="0" applyNumberFormat="1" applyFont="1" applyFill="1" applyBorder="1" applyAlignment="1" applyProtection="1">
      <alignment horizontal="center" vertical="center"/>
      <protection/>
    </xf>
    <xf numFmtId="49" fontId="81" fillId="33" borderId="11" xfId="0" applyNumberFormat="1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vertical="center" wrapText="1"/>
    </xf>
    <xf numFmtId="0" fontId="82" fillId="33" borderId="11" xfId="0" applyFont="1" applyFill="1" applyBorder="1" applyAlignment="1">
      <alignment horizontal="left" vertical="top" wrapText="1"/>
    </xf>
    <xf numFmtId="181" fontId="2" fillId="33" borderId="102" xfId="0" applyNumberFormat="1" applyFont="1" applyFill="1" applyBorder="1" applyAlignment="1" applyProtection="1">
      <alignment horizontal="center" vertical="center"/>
      <protection/>
    </xf>
    <xf numFmtId="182" fontId="6" fillId="33" borderId="158" xfId="0" applyNumberFormat="1" applyFont="1" applyFill="1" applyBorder="1" applyAlignment="1" applyProtection="1">
      <alignment horizontal="center" vertical="center"/>
      <protection/>
    </xf>
    <xf numFmtId="180" fontId="6" fillId="33" borderId="80" xfId="0" applyNumberFormat="1" applyFont="1" applyFill="1" applyBorder="1" applyAlignment="1">
      <alignment horizontal="center" vertical="center" wrapText="1"/>
    </xf>
    <xf numFmtId="1" fontId="6" fillId="33" borderId="80" xfId="0" applyNumberFormat="1" applyFont="1" applyFill="1" applyBorder="1" applyAlignment="1">
      <alignment horizontal="center" vertical="center" wrapText="1"/>
    </xf>
    <xf numFmtId="0" fontId="6" fillId="33" borderId="189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 wrapText="1"/>
    </xf>
    <xf numFmtId="0" fontId="2" fillId="33" borderId="191" xfId="0" applyFont="1" applyFill="1" applyBorder="1" applyAlignment="1">
      <alignment horizontal="center" vertical="center" wrapText="1"/>
    </xf>
    <xf numFmtId="0" fontId="2" fillId="33" borderId="192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33" borderId="31" xfId="0" applyFont="1" applyFill="1" applyBorder="1" applyAlignment="1" applyProtection="1">
      <alignment horizontal="right" vertical="center"/>
      <protection/>
    </xf>
    <xf numFmtId="0" fontId="6" fillId="33" borderId="213" xfId="0" applyFont="1" applyFill="1" applyBorder="1" applyAlignment="1" applyProtection="1">
      <alignment horizontal="right" vertical="center"/>
      <protection/>
    </xf>
    <xf numFmtId="0" fontId="6" fillId="33" borderId="214" xfId="0" applyFont="1" applyFill="1" applyBorder="1" applyAlignment="1" applyProtection="1">
      <alignment horizontal="right" vertical="center"/>
      <protection/>
    </xf>
    <xf numFmtId="182" fontId="6" fillId="33" borderId="212" xfId="0" applyNumberFormat="1" applyFont="1" applyFill="1" applyBorder="1" applyAlignment="1" applyProtection="1">
      <alignment horizontal="center" vertical="center"/>
      <protection/>
    </xf>
    <xf numFmtId="182" fontId="18" fillId="33" borderId="91" xfId="0" applyNumberFormat="1" applyFont="1" applyFill="1" applyBorder="1" applyAlignment="1">
      <alignment horizontal="center" vertical="center"/>
    </xf>
    <xf numFmtId="182" fontId="18" fillId="33" borderId="215" xfId="0" applyNumberFormat="1" applyFont="1" applyFill="1" applyBorder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Alignment="1">
      <alignment vertical="center"/>
    </xf>
    <xf numFmtId="49" fontId="6" fillId="33" borderId="188" xfId="0" applyNumberFormat="1" applyFont="1" applyFill="1" applyBorder="1" applyAlignment="1">
      <alignment horizontal="center" vertical="center" wrapText="1"/>
    </xf>
    <xf numFmtId="0" fontId="0" fillId="33" borderId="188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right" vertical="center"/>
    </xf>
    <xf numFmtId="0" fontId="6" fillId="33" borderId="216" xfId="0" applyFont="1" applyFill="1" applyBorder="1" applyAlignment="1">
      <alignment horizontal="right" vertical="center"/>
    </xf>
    <xf numFmtId="0" fontId="6" fillId="33" borderId="29" xfId="0" applyFont="1" applyFill="1" applyBorder="1" applyAlignment="1" applyProtection="1">
      <alignment horizontal="right" vertical="center"/>
      <protection/>
    </xf>
    <xf numFmtId="0" fontId="6" fillId="33" borderId="217" xfId="0" applyFont="1" applyFill="1" applyBorder="1" applyAlignment="1" applyProtection="1">
      <alignment horizontal="right" vertical="center"/>
      <protection/>
    </xf>
    <xf numFmtId="49" fontId="8" fillId="33" borderId="177" xfId="0" applyNumberFormat="1" applyFont="1" applyFill="1" applyBorder="1" applyAlignment="1" applyProtection="1">
      <alignment horizontal="center" vertical="center" wrapText="1"/>
      <protection/>
    </xf>
    <xf numFmtId="49" fontId="8" fillId="33" borderId="163" xfId="0" applyNumberFormat="1" applyFont="1" applyFill="1" applyBorder="1" applyAlignment="1" applyProtection="1">
      <alignment horizontal="center" vertical="center" wrapText="1"/>
      <protection/>
    </xf>
    <xf numFmtId="0" fontId="0" fillId="33" borderId="163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49" fontId="6" fillId="33" borderId="177" xfId="0" applyNumberFormat="1" applyFont="1" applyFill="1" applyBorder="1" applyAlignment="1" applyProtection="1">
      <alignment horizontal="center" vertical="center"/>
      <protection/>
    </xf>
    <xf numFmtId="49" fontId="6" fillId="33" borderId="163" xfId="0" applyNumberFormat="1" applyFont="1" applyFill="1" applyBorder="1" applyAlignment="1" applyProtection="1">
      <alignment horizontal="center" vertical="center"/>
      <protection/>
    </xf>
    <xf numFmtId="49" fontId="6" fillId="33" borderId="60" xfId="0" applyNumberFormat="1" applyFont="1" applyFill="1" applyBorder="1" applyAlignment="1" applyProtection="1">
      <alignment horizontal="center" vertical="center"/>
      <protection/>
    </xf>
    <xf numFmtId="49" fontId="6" fillId="33" borderId="188" xfId="0" applyNumberFormat="1" applyFont="1" applyFill="1" applyBorder="1" applyAlignment="1" applyProtection="1">
      <alignment horizontal="center" vertical="center"/>
      <protection/>
    </xf>
    <xf numFmtId="0" fontId="0" fillId="33" borderId="188" xfId="0" applyFont="1" applyFill="1" applyBorder="1" applyAlignment="1">
      <alignment vertical="center"/>
    </xf>
    <xf numFmtId="180" fontId="6" fillId="33" borderId="177" xfId="0" applyNumberFormat="1" applyFont="1" applyFill="1" applyBorder="1" applyAlignment="1" applyProtection="1">
      <alignment horizontal="center" vertical="center" wrapText="1"/>
      <protection/>
    </xf>
    <xf numFmtId="180" fontId="6" fillId="33" borderId="163" xfId="0" applyNumberFormat="1" applyFont="1" applyFill="1" applyBorder="1" applyAlignment="1" applyProtection="1">
      <alignment horizontal="center" vertical="center" wrapText="1"/>
      <protection/>
    </xf>
    <xf numFmtId="49" fontId="8" fillId="0" borderId="177" xfId="0" applyNumberFormat="1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49" fontId="8" fillId="0" borderId="218" xfId="0" applyNumberFormat="1" applyFont="1" applyBorder="1" applyAlignment="1">
      <alignment horizontal="center" vertical="center" wrapText="1"/>
    </xf>
    <xf numFmtId="0" fontId="0" fillId="0" borderId="21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49" fontId="8" fillId="0" borderId="163" xfId="0" applyNumberFormat="1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0" fillId="33" borderId="2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81" fontId="8" fillId="33" borderId="188" xfId="0" applyNumberFormat="1" applyFont="1" applyFill="1" applyBorder="1" applyAlignment="1" applyProtection="1">
      <alignment horizontal="center" vertical="center" wrapText="1"/>
      <protection/>
    </xf>
    <xf numFmtId="181" fontId="8" fillId="33" borderId="207" xfId="0" applyNumberFormat="1" applyFont="1" applyFill="1" applyBorder="1" applyAlignment="1" applyProtection="1">
      <alignment horizontal="center" vertical="center" wrapText="1"/>
      <protection/>
    </xf>
    <xf numFmtId="0" fontId="0" fillId="33" borderId="100" xfId="0" applyFont="1" applyFill="1" applyBorder="1" applyAlignment="1">
      <alignment horizontal="center" vertical="center" wrapText="1"/>
    </xf>
    <xf numFmtId="181" fontId="8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8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81" fontId="6" fillId="0" borderId="177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Border="1" applyAlignment="1">
      <alignment horizontal="center" vertical="center" wrapText="1"/>
    </xf>
    <xf numFmtId="0" fontId="2" fillId="33" borderId="219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81" fontId="8" fillId="33" borderId="177" xfId="0" applyNumberFormat="1" applyFont="1" applyFill="1" applyBorder="1" applyAlignment="1" applyProtection="1">
      <alignment horizontal="center" vertical="center" wrapText="1"/>
      <protection/>
    </xf>
    <xf numFmtId="181" fontId="8" fillId="33" borderId="163" xfId="0" applyNumberFormat="1" applyFont="1" applyFill="1" applyBorder="1" applyAlignment="1" applyProtection="1">
      <alignment horizontal="center" vertical="center" wrapText="1"/>
      <protection/>
    </xf>
    <xf numFmtId="0" fontId="0" fillId="33" borderId="163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181" fontId="8" fillId="33" borderId="60" xfId="0" applyNumberFormat="1" applyFont="1" applyFill="1" applyBorder="1" applyAlignment="1" applyProtection="1">
      <alignment horizontal="center" vertical="center" wrapText="1"/>
      <protection/>
    </xf>
    <xf numFmtId="181" fontId="8" fillId="33" borderId="177" xfId="0" applyNumberFormat="1" applyFont="1" applyFill="1" applyBorder="1" applyAlignment="1" applyProtection="1">
      <alignment horizontal="right" vertical="center" wrapText="1"/>
      <protection/>
    </xf>
    <xf numFmtId="0" fontId="0" fillId="33" borderId="60" xfId="0" applyFont="1" applyFill="1" applyBorder="1" applyAlignment="1">
      <alignment horizontal="right" vertical="center" wrapText="1"/>
    </xf>
    <xf numFmtId="49" fontId="2" fillId="33" borderId="221" xfId="0" applyNumberFormat="1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vertical="center" wrapText="1"/>
    </xf>
    <xf numFmtId="0" fontId="0" fillId="33" borderId="221" xfId="0" applyFont="1" applyFill="1" applyBorder="1" applyAlignment="1">
      <alignment vertical="center" wrapText="1"/>
    </xf>
    <xf numFmtId="0" fontId="0" fillId="33" borderId="222" xfId="0" applyFont="1" applyFill="1" applyBorder="1" applyAlignment="1">
      <alignment vertical="center" wrapText="1"/>
    </xf>
    <xf numFmtId="0" fontId="27" fillId="0" borderId="80" xfId="0" applyFont="1" applyBorder="1" applyAlignment="1">
      <alignment horizontal="center" vertical="center" textRotation="90" wrapText="1"/>
    </xf>
    <xf numFmtId="0" fontId="27" fillId="0" borderId="55" xfId="0" applyFont="1" applyBorder="1" applyAlignment="1">
      <alignment horizontal="center" vertical="center" textRotation="90" wrapText="1"/>
    </xf>
    <xf numFmtId="180" fontId="27" fillId="0" borderId="184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53" xfId="0" applyFont="1" applyBorder="1" applyAlignment="1">
      <alignment horizontal="center" vertical="center" textRotation="90" wrapText="1"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6" fillId="0" borderId="177" xfId="0" applyNumberFormat="1" applyFont="1" applyFill="1" applyBorder="1" applyAlignment="1" applyProtection="1">
      <alignment horizontal="center" vertical="center" wrapText="1"/>
      <protection/>
    </xf>
    <xf numFmtId="0" fontId="18" fillId="0" borderId="16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181" fontId="8" fillId="33" borderId="27" xfId="0" applyNumberFormat="1" applyFont="1" applyFill="1" applyBorder="1" applyAlignment="1" applyProtection="1">
      <alignment horizontal="center" vertical="center" wrapText="1"/>
      <protection/>
    </xf>
    <xf numFmtId="0" fontId="0" fillId="33" borderId="87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180" fontId="6" fillId="0" borderId="218" xfId="0" applyNumberFormat="1" applyFont="1" applyFill="1" applyBorder="1" applyAlignment="1" applyProtection="1">
      <alignment horizontal="center" vertical="center" wrapText="1"/>
      <protection/>
    </xf>
    <xf numFmtId="0" fontId="18" fillId="0" borderId="219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180" fontId="6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8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80" fontId="6" fillId="0" borderId="217" xfId="0" applyNumberFormat="1" applyFont="1" applyFill="1" applyBorder="1" applyAlignment="1" applyProtection="1">
      <alignment horizontal="center" vertical="center" wrapText="1"/>
      <protection/>
    </xf>
    <xf numFmtId="0" fontId="18" fillId="0" borderId="217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180" fontId="6" fillId="0" borderId="218" xfId="0" applyNumberFormat="1" applyFont="1" applyFill="1" applyBorder="1" applyAlignment="1" applyProtection="1">
      <alignment horizontal="center" vertical="center"/>
      <protection/>
    </xf>
    <xf numFmtId="180" fontId="6" fillId="0" borderId="219" xfId="0" applyNumberFormat="1" applyFont="1" applyFill="1" applyBorder="1" applyAlignment="1" applyProtection="1">
      <alignment horizontal="center" vertical="center"/>
      <protection/>
    </xf>
    <xf numFmtId="180" fontId="6" fillId="0" borderId="52" xfId="0" applyNumberFormat="1" applyFont="1" applyFill="1" applyBorder="1" applyAlignment="1" applyProtection="1">
      <alignment horizontal="center" vertical="center"/>
      <protection/>
    </xf>
    <xf numFmtId="180" fontId="6" fillId="0" borderId="62" xfId="0" applyNumberFormat="1" applyFont="1" applyFill="1" applyBorder="1" applyAlignment="1" applyProtection="1">
      <alignment horizontal="center" vertical="center"/>
      <protection/>
    </xf>
    <xf numFmtId="180" fontId="6" fillId="0" borderId="188" xfId="0" applyNumberFormat="1" applyFont="1" applyFill="1" applyBorder="1" applyAlignment="1" applyProtection="1">
      <alignment horizontal="center" vertical="center"/>
      <protection/>
    </xf>
    <xf numFmtId="180" fontId="6" fillId="0" borderId="56" xfId="0" applyNumberFormat="1" applyFont="1" applyFill="1" applyBorder="1" applyAlignment="1" applyProtection="1">
      <alignment horizontal="center" vertical="center"/>
      <protection/>
    </xf>
    <xf numFmtId="180" fontId="6" fillId="0" borderId="106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223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224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146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193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142" xfId="0" applyFont="1" applyBorder="1" applyAlignment="1">
      <alignment horizontal="center" vertical="center" wrapText="1"/>
    </xf>
    <xf numFmtId="180" fontId="6" fillId="0" borderId="71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145" xfId="0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177" xfId="0" applyNumberFormat="1" applyFont="1" applyFill="1" applyBorder="1" applyAlignment="1" applyProtection="1">
      <alignment horizontal="center" vertical="center"/>
      <protection/>
    </xf>
    <xf numFmtId="180" fontId="4" fillId="0" borderId="163" xfId="0" applyNumberFormat="1" applyFont="1" applyFill="1" applyBorder="1" applyAlignment="1" applyProtection="1">
      <alignment horizontal="center" vertical="center"/>
      <protection/>
    </xf>
    <xf numFmtId="180" fontId="4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 textRotation="90"/>
      <protection/>
    </xf>
    <xf numFmtId="0" fontId="6" fillId="0" borderId="225" xfId="0" applyNumberFormat="1" applyFont="1" applyFill="1" applyBorder="1" applyAlignment="1" applyProtection="1">
      <alignment horizontal="center" vertical="center" textRotation="90"/>
      <protection/>
    </xf>
    <xf numFmtId="0" fontId="6" fillId="0" borderId="113" xfId="0" applyNumberFormat="1" applyFont="1" applyFill="1" applyBorder="1" applyAlignment="1" applyProtection="1">
      <alignment horizontal="center" vertical="center" textRotation="90"/>
      <protection/>
    </xf>
    <xf numFmtId="0" fontId="6" fillId="0" borderId="226" xfId="0" applyNumberFormat="1" applyFont="1" applyFill="1" applyBorder="1" applyAlignment="1" applyProtection="1">
      <alignment horizontal="center" vertical="center" textRotation="90"/>
      <protection/>
    </xf>
    <xf numFmtId="180" fontId="6" fillId="0" borderId="70" xfId="0" applyNumberFormat="1" applyFont="1" applyFill="1" applyBorder="1" applyAlignment="1" applyProtection="1">
      <alignment horizontal="center" vertical="center" wrapText="1"/>
      <protection/>
    </xf>
    <xf numFmtId="180" fontId="6" fillId="0" borderId="97" xfId="0" applyNumberFormat="1" applyFont="1" applyFill="1" applyBorder="1" applyAlignment="1" applyProtection="1">
      <alignment horizontal="center" vertical="center" wrapText="1"/>
      <protection/>
    </xf>
    <xf numFmtId="18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27" fillId="0" borderId="218" xfId="0" applyNumberFormat="1" applyFont="1" applyFill="1" applyBorder="1" applyAlignment="1" applyProtection="1">
      <alignment horizontal="center" vertical="center" wrapText="1"/>
      <protection/>
    </xf>
    <xf numFmtId="0" fontId="27" fillId="0" borderId="219" xfId="0" applyNumberFormat="1" applyFont="1" applyFill="1" applyBorder="1" applyAlignment="1" applyProtection="1">
      <alignment horizontal="center" vertical="center" wrapText="1"/>
      <protection/>
    </xf>
    <xf numFmtId="0" fontId="28" fillId="0" borderId="21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7" fillId="0" borderId="10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7" fillId="0" borderId="225" xfId="0" applyNumberFormat="1" applyFont="1" applyFill="1" applyBorder="1" applyAlignment="1" applyProtection="1">
      <alignment horizontal="center" vertical="center" wrapText="1"/>
      <protection/>
    </xf>
    <xf numFmtId="0" fontId="27" fillId="0" borderId="216" xfId="0" applyNumberFormat="1" applyFont="1" applyFill="1" applyBorder="1" applyAlignment="1" applyProtection="1">
      <alignment horizontal="center" vertical="center" wrapText="1"/>
      <protection/>
    </xf>
    <xf numFmtId="0" fontId="28" fillId="0" borderId="216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180" fontId="6" fillId="0" borderId="227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228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229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230" xfId="0" applyNumberFormat="1" applyFont="1" applyFill="1" applyBorder="1" applyAlignment="1" applyProtection="1">
      <alignment horizontal="center" vertical="center" textRotation="90" wrapText="1"/>
      <protection/>
    </xf>
    <xf numFmtId="180" fontId="6" fillId="0" borderId="177" xfId="0" applyNumberFormat="1" applyFont="1" applyFill="1" applyBorder="1" applyAlignment="1" applyProtection="1">
      <alignment horizontal="center" vertical="center" wrapText="1"/>
      <protection/>
    </xf>
    <xf numFmtId="180" fontId="6" fillId="0" borderId="163" xfId="0" applyNumberFormat="1" applyFont="1" applyFill="1" applyBorder="1" applyAlignment="1" applyProtection="1">
      <alignment horizontal="center" vertical="center" wrapText="1"/>
      <protection/>
    </xf>
    <xf numFmtId="0" fontId="18" fillId="0" borderId="231" xfId="0" applyFont="1" applyBorder="1" applyAlignment="1">
      <alignment horizontal="center" vertical="center" wrapText="1"/>
    </xf>
    <xf numFmtId="180" fontId="6" fillId="0" borderId="89" xfId="0" applyNumberFormat="1" applyFont="1" applyFill="1" applyBorder="1" applyAlignment="1" applyProtection="1">
      <alignment horizontal="center" vertical="center" wrapText="1"/>
      <protection/>
    </xf>
    <xf numFmtId="180" fontId="6" fillId="0" borderId="60" xfId="0" applyNumberFormat="1" applyFont="1" applyFill="1" applyBorder="1" applyAlignment="1" applyProtection="1">
      <alignment horizontal="center" vertical="center" wrapText="1"/>
      <protection/>
    </xf>
    <xf numFmtId="180" fontId="6" fillId="0" borderId="206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06" xfId="0" applyFont="1" applyBorder="1" applyAlignment="1">
      <alignment horizontal="center" vertical="center" wrapText="1"/>
    </xf>
    <xf numFmtId="0" fontId="18" fillId="0" borderId="232" xfId="0" applyFont="1" applyBorder="1" applyAlignment="1">
      <alignment horizontal="center" vertical="center" wrapText="1"/>
    </xf>
    <xf numFmtId="180" fontId="6" fillId="0" borderId="77" xfId="0" applyNumberFormat="1" applyFont="1" applyFill="1" applyBorder="1" applyAlignment="1" applyProtection="1">
      <alignment horizontal="center" vertical="center"/>
      <protection/>
    </xf>
    <xf numFmtId="180" fontId="6" fillId="0" borderId="216" xfId="0" applyNumberFormat="1" applyFont="1" applyFill="1" applyBorder="1" applyAlignment="1" applyProtection="1">
      <alignment horizontal="center" vertical="center"/>
      <protection/>
    </xf>
    <xf numFmtId="180" fontId="6" fillId="0" borderId="138" xfId="0" applyNumberFormat="1" applyFont="1" applyFill="1" applyBorder="1" applyAlignment="1" applyProtection="1">
      <alignment horizontal="center" vertical="center"/>
      <protection/>
    </xf>
    <xf numFmtId="180" fontId="6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74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" fillId="0" borderId="20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76" xfId="53" applyFont="1" applyBorder="1" applyAlignment="1">
      <alignment horizontal="center" vertical="center" wrapText="1"/>
      <protection/>
    </xf>
    <xf numFmtId="0" fontId="20" fillId="0" borderId="219" xfId="0" applyFont="1" applyBorder="1" applyAlignment="1">
      <alignment wrapText="1"/>
    </xf>
    <xf numFmtId="0" fontId="20" fillId="0" borderId="68" xfId="0" applyFont="1" applyBorder="1" applyAlignment="1">
      <alignment wrapText="1"/>
    </xf>
    <xf numFmtId="0" fontId="20" fillId="0" borderId="207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33" xfId="0" applyFont="1" applyBorder="1" applyAlignment="1">
      <alignment wrapText="1"/>
    </xf>
    <xf numFmtId="0" fontId="20" fillId="0" borderId="188" xfId="0" applyFont="1" applyBorder="1" applyAlignment="1">
      <alignment wrapText="1"/>
    </xf>
    <xf numFmtId="0" fontId="20" fillId="0" borderId="196" xfId="0" applyFont="1" applyBorder="1" applyAlignment="1">
      <alignment wrapText="1"/>
    </xf>
    <xf numFmtId="0" fontId="20" fillId="0" borderId="219" xfId="0" applyFont="1" applyBorder="1" applyAlignment="1">
      <alignment horizontal="center" vertical="center" wrapText="1"/>
    </xf>
    <xf numFmtId="0" fontId="20" fillId="0" borderId="52" xfId="0" applyFont="1" applyBorder="1" applyAlignment="1">
      <alignment vertical="center" wrapText="1"/>
    </xf>
    <xf numFmtId="0" fontId="20" fillId="0" borderId="233" xfId="0" applyFont="1" applyBorder="1" applyAlignment="1">
      <alignment horizontal="center" vertical="center" wrapText="1"/>
    </xf>
    <xf numFmtId="0" fontId="20" fillId="0" borderId="188" xfId="0" applyFont="1" applyBorder="1" applyAlignment="1">
      <alignment horizontal="center" vertical="center" wrapText="1"/>
    </xf>
    <xf numFmtId="0" fontId="20" fillId="0" borderId="5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4" fillId="0" borderId="109" xfId="53" applyFont="1" applyBorder="1" applyAlignment="1">
      <alignment horizontal="center" vertical="center" wrapText="1"/>
      <protection/>
    </xf>
    <xf numFmtId="0" fontId="4" fillId="0" borderId="117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61" xfId="53" applyFont="1" applyBorder="1" applyAlignment="1">
      <alignment horizontal="center" vertical="center" wrapText="1"/>
      <protection/>
    </xf>
    <xf numFmtId="0" fontId="4" fillId="0" borderId="73" xfId="53" applyFont="1" applyBorder="1" applyAlignment="1">
      <alignment horizontal="center" vertical="center" wrapText="1"/>
      <protection/>
    </xf>
    <xf numFmtId="49" fontId="3" fillId="0" borderId="116" xfId="53" applyNumberFormat="1" applyFont="1" applyBorder="1" applyAlignment="1" applyProtection="1">
      <alignment horizontal="center" vertical="center" wrapText="1"/>
      <protection locked="0"/>
    </xf>
    <xf numFmtId="0" fontId="20" fillId="0" borderId="154" xfId="0" applyFont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1" fillId="0" borderId="218" xfId="53" applyFont="1" applyBorder="1" applyAlignment="1">
      <alignment horizontal="center" vertical="center" wrapText="1"/>
      <protection/>
    </xf>
    <xf numFmtId="0" fontId="20" fillId="0" borderId="52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4" fillId="0" borderId="21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6" xfId="0" applyFont="1" applyBorder="1" applyAlignment="1">
      <alignment horizontal="center" vertical="center" wrapText="1"/>
    </xf>
    <xf numFmtId="0" fontId="20" fillId="0" borderId="207" xfId="0" applyFont="1" applyBorder="1" applyAlignment="1">
      <alignment horizontal="center" vertical="center" wrapText="1"/>
    </xf>
    <xf numFmtId="0" fontId="4" fillId="0" borderId="20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8" xfId="53" applyFont="1" applyBorder="1" applyAlignment="1">
      <alignment horizontal="center" vertical="center" wrapText="1"/>
      <protection/>
    </xf>
    <xf numFmtId="0" fontId="20" fillId="0" borderId="219" xfId="0" applyFont="1" applyBorder="1" applyAlignment="1">
      <alignment vertical="center" wrapText="1"/>
    </xf>
    <xf numFmtId="0" fontId="20" fillId="0" borderId="68" xfId="0" applyFont="1" applyBorder="1" applyAlignment="1">
      <alignment vertical="center" wrapText="1"/>
    </xf>
    <xf numFmtId="0" fontId="20" fillId="0" borderId="233" xfId="0" applyFont="1" applyBorder="1" applyAlignment="1">
      <alignment vertical="center" wrapText="1"/>
    </xf>
    <xf numFmtId="0" fontId="20" fillId="0" borderId="188" xfId="0" applyFont="1" applyBorder="1" applyAlignment="1">
      <alignment vertical="center" wrapText="1"/>
    </xf>
    <xf numFmtId="0" fontId="20" fillId="0" borderId="196" xfId="0" applyFont="1" applyBorder="1" applyAlignment="1">
      <alignment vertical="center" wrapText="1"/>
    </xf>
    <xf numFmtId="0" fontId="3" fillId="0" borderId="11" xfId="53" applyFont="1" applyBorder="1" applyAlignment="1">
      <alignment horizontal="center" vertical="center" wrapText="1"/>
      <protection/>
    </xf>
    <xf numFmtId="49" fontId="4" fillId="0" borderId="155" xfId="53" applyNumberFormat="1" applyFont="1" applyBorder="1" applyAlignment="1">
      <alignment horizontal="center" vertical="center" wrapText="1"/>
      <protection/>
    </xf>
    <xf numFmtId="0" fontId="20" fillId="0" borderId="117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0" fillId="0" borderId="10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2" xfId="0" applyFont="1" applyBorder="1" applyAlignment="1">
      <alignment wrapText="1"/>
    </xf>
    <xf numFmtId="0" fontId="3" fillId="0" borderId="118" xfId="0" applyFont="1" applyBorder="1" applyAlignment="1">
      <alignment horizontal="center" vertical="center" wrapText="1"/>
    </xf>
    <xf numFmtId="0" fontId="20" fillId="0" borderId="109" xfId="0" applyFont="1" applyBorder="1" applyAlignment="1">
      <alignment vertical="center" wrapText="1"/>
    </xf>
    <xf numFmtId="49" fontId="4" fillId="0" borderId="218" xfId="0" applyNumberFormat="1" applyFont="1" applyBorder="1" applyAlignment="1">
      <alignment horizontal="center" vertical="center" wrapText="1"/>
    </xf>
    <xf numFmtId="0" fontId="22" fillId="0" borderId="219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49" fontId="3" fillId="0" borderId="114" xfId="53" applyNumberFormat="1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3" fillId="0" borderId="160" xfId="0" applyFont="1" applyBorder="1" applyAlignment="1">
      <alignment horizontal="center" vertical="center" wrapText="1"/>
    </xf>
    <xf numFmtId="0" fontId="3" fillId="0" borderId="20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20" fillId="0" borderId="87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/>
    </xf>
    <xf numFmtId="0" fontId="3" fillId="0" borderId="38" xfId="53" applyFont="1" applyBorder="1" applyAlignment="1">
      <alignment horizontal="center" vertical="top" wrapText="1"/>
      <protection/>
    </xf>
    <xf numFmtId="0" fontId="3" fillId="0" borderId="38" xfId="0" applyFont="1" applyBorder="1" applyAlignment="1">
      <alignment vertical="top" wrapText="1"/>
    </xf>
    <xf numFmtId="0" fontId="3" fillId="0" borderId="88" xfId="0" applyFont="1" applyBorder="1" applyAlignment="1">
      <alignment horizontal="center" vertical="top" wrapText="1"/>
    </xf>
    <xf numFmtId="0" fontId="20" fillId="0" borderId="102" xfId="0" applyFont="1" applyBorder="1" applyAlignment="1">
      <alignment horizontal="center" vertical="top" wrapText="1"/>
    </xf>
    <xf numFmtId="0" fontId="3" fillId="0" borderId="73" xfId="53" applyFont="1" applyBorder="1" applyAlignment="1">
      <alignment horizontal="center" vertical="top" wrapText="1"/>
      <protection/>
    </xf>
    <xf numFmtId="0" fontId="3" fillId="0" borderId="73" xfId="0" applyFont="1" applyBorder="1" applyAlignment="1">
      <alignment vertical="top" wrapText="1"/>
    </xf>
    <xf numFmtId="0" fontId="11" fillId="0" borderId="0" xfId="53" applyFont="1" applyAlignment="1">
      <alignment/>
      <protection/>
    </xf>
    <xf numFmtId="0" fontId="0" fillId="0" borderId="0" xfId="0" applyAlignment="1">
      <alignment/>
    </xf>
    <xf numFmtId="0" fontId="3" fillId="0" borderId="87" xfId="0" applyFont="1" applyBorder="1" applyAlignment="1">
      <alignment horizontal="center" vertical="top" wrapText="1"/>
    </xf>
    <xf numFmtId="0" fontId="3" fillId="0" borderId="161" xfId="0" applyFont="1" applyBorder="1" applyAlignment="1">
      <alignment horizontal="center" vertical="top" wrapText="1"/>
    </xf>
    <xf numFmtId="0" fontId="20" fillId="0" borderId="73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25" fillId="36" borderId="73" xfId="0" applyFont="1" applyFill="1" applyBorder="1" applyAlignment="1">
      <alignment horizontal="center" vertical="center" wrapText="1"/>
    </xf>
    <xf numFmtId="0" fontId="26" fillId="36" borderId="73" xfId="0" applyFont="1" applyFill="1" applyBorder="1" applyAlignment="1">
      <alignment horizontal="center" vertical="center" wrapText="1"/>
    </xf>
    <xf numFmtId="0" fontId="20" fillId="0" borderId="16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top" wrapText="1"/>
    </xf>
    <xf numFmtId="0" fontId="25" fillId="36" borderId="87" xfId="0" applyFont="1" applyFill="1" applyBorder="1" applyAlignment="1">
      <alignment horizontal="center" wrapText="1"/>
    </xf>
    <xf numFmtId="0" fontId="26" fillId="36" borderId="87" xfId="0" applyFont="1" applyFill="1" applyBorder="1" applyAlignment="1">
      <alignment horizontal="center" wrapText="1"/>
    </xf>
    <xf numFmtId="0" fontId="3" fillId="0" borderId="180" xfId="0" applyFont="1" applyBorder="1" applyAlignment="1">
      <alignment horizontal="center" vertical="center" wrapText="1"/>
    </xf>
    <xf numFmtId="0" fontId="20" fillId="0" borderId="159" xfId="0" applyFont="1" applyBorder="1" applyAlignment="1">
      <alignment vertical="center" wrapText="1"/>
    </xf>
    <xf numFmtId="0" fontId="20" fillId="0" borderId="161" xfId="0" applyFont="1" applyBorder="1" applyAlignment="1">
      <alignment vertical="center" wrapText="1"/>
    </xf>
    <xf numFmtId="0" fontId="20" fillId="0" borderId="10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7" xfId="53" applyFont="1" applyBorder="1" applyAlignment="1">
      <alignment horizontal="center" vertical="top" wrapText="1"/>
      <protection/>
    </xf>
    <xf numFmtId="0" fontId="3" fillId="0" borderId="87" xfId="0" applyFont="1" applyBorder="1" applyAlignment="1">
      <alignment vertical="top" wrapText="1"/>
    </xf>
    <xf numFmtId="0" fontId="20" fillId="0" borderId="157" xfId="0" applyFont="1" applyBorder="1" applyAlignment="1">
      <alignment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6" fillId="36" borderId="3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9" xfId="0" applyFont="1" applyBorder="1" applyAlignment="1">
      <alignment wrapText="1"/>
    </xf>
    <xf numFmtId="0" fontId="10" fillId="0" borderId="159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9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92" xfId="0" applyFont="1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181" fontId="8" fillId="33" borderId="62" xfId="0" applyNumberFormat="1" applyFont="1" applyFill="1" applyBorder="1" applyAlignment="1" applyProtection="1">
      <alignment horizontal="center" vertical="center" wrapText="1"/>
      <protection/>
    </xf>
    <xf numFmtId="181" fontId="8" fillId="33" borderId="56" xfId="0" applyNumberFormat="1" applyFont="1" applyFill="1" applyBorder="1" applyAlignment="1" applyProtection="1">
      <alignment horizontal="center" vertical="center" wrapText="1"/>
      <protection/>
    </xf>
    <xf numFmtId="180" fontId="6" fillId="0" borderId="206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181" fontId="8" fillId="33" borderId="105" xfId="0" applyNumberFormat="1" applyFont="1" applyFill="1" applyBorder="1" applyAlignment="1" applyProtection="1">
      <alignment horizontal="center" vertical="center" wrapText="1"/>
      <protection/>
    </xf>
    <xf numFmtId="181" fontId="8" fillId="33" borderId="0" xfId="0" applyNumberFormat="1" applyFont="1" applyFill="1" applyBorder="1" applyAlignment="1" applyProtection="1">
      <alignment horizontal="center" vertical="center" wrapText="1"/>
      <protection/>
    </xf>
    <xf numFmtId="181" fontId="8" fillId="33" borderId="28" xfId="0" applyNumberFormat="1" applyFont="1" applyFill="1" applyBorder="1" applyAlignment="1" applyProtection="1">
      <alignment horizontal="center" vertical="center" wrapText="1"/>
      <protection/>
    </xf>
    <xf numFmtId="181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9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9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1" fontId="6" fillId="33" borderId="162" xfId="0" applyNumberFormat="1" applyFont="1" applyFill="1" applyBorder="1" applyAlignment="1" applyProtection="1">
      <alignment horizontal="center" vertical="center"/>
      <protection/>
    </xf>
    <xf numFmtId="181" fontId="6" fillId="33" borderId="159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209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64" xfId="0" applyFont="1" applyFill="1" applyBorder="1" applyAlignment="1">
      <alignment vertical="center" wrapText="1"/>
    </xf>
    <xf numFmtId="181" fontId="8" fillId="33" borderId="194" xfId="0" applyNumberFormat="1" applyFont="1" applyFill="1" applyBorder="1" applyAlignment="1" applyProtection="1">
      <alignment horizontal="center" vertical="center"/>
      <protection/>
    </xf>
    <xf numFmtId="0" fontId="0" fillId="33" borderId="195" xfId="0" applyFont="1" applyFill="1" applyBorder="1" applyAlignment="1">
      <alignment horizontal="center" vertical="center"/>
    </xf>
    <xf numFmtId="0" fontId="0" fillId="33" borderId="197" xfId="0" applyFont="1" applyFill="1" applyBorder="1" applyAlignment="1">
      <alignment horizontal="center" vertical="center"/>
    </xf>
    <xf numFmtId="0" fontId="6" fillId="0" borderId="163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181" fontId="6" fillId="33" borderId="12" xfId="0" applyNumberFormat="1" applyFont="1" applyFill="1" applyBorder="1" applyAlignment="1" applyProtection="1">
      <alignment horizontal="center" vertical="center"/>
      <protection/>
    </xf>
    <xf numFmtId="181" fontId="6" fillId="33" borderId="93" xfId="0" applyNumberFormat="1" applyFont="1" applyFill="1" applyBorder="1" applyAlignment="1" applyProtection="1">
      <alignment horizontal="center" vertical="center"/>
      <protection/>
    </xf>
    <xf numFmtId="180" fontId="6" fillId="33" borderId="209" xfId="0" applyNumberFormat="1" applyFont="1" applyFill="1" applyBorder="1" applyAlignment="1" applyProtection="1">
      <alignment vertical="center"/>
      <protection/>
    </xf>
    <xf numFmtId="0" fontId="0" fillId="0" borderId="209" xfId="0" applyFont="1" applyBorder="1" applyAlignment="1">
      <alignment vertical="center"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234" xfId="0" applyNumberFormat="1" applyFont="1" applyFill="1" applyBorder="1" applyAlignment="1" applyProtection="1">
      <alignment horizontal="center" vertical="center" wrapText="1"/>
      <protection/>
    </xf>
    <xf numFmtId="180" fontId="6" fillId="0" borderId="159" xfId="0" applyNumberFormat="1" applyFont="1" applyFill="1" applyBorder="1" applyAlignment="1" applyProtection="1">
      <alignment horizontal="center" vertical="center" wrapText="1"/>
      <protection/>
    </xf>
    <xf numFmtId="180" fontId="6" fillId="0" borderId="161" xfId="0" applyNumberFormat="1" applyFont="1" applyFill="1" applyBorder="1" applyAlignment="1" applyProtection="1">
      <alignment horizontal="center" vertical="center" wrapText="1"/>
      <protection/>
    </xf>
    <xf numFmtId="180" fontId="27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11" xfId="0" applyFont="1" applyBorder="1" applyAlignment="1">
      <alignment horizontal="center" vertical="center" textRotation="90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1" fontId="32" fillId="33" borderId="11" xfId="0" applyNumberFormat="1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218" xfId="0" applyNumberFormat="1" applyFont="1" applyFill="1" applyBorder="1" applyAlignment="1" applyProtection="1">
      <alignment horizontal="center" vertical="center"/>
      <protection/>
    </xf>
    <xf numFmtId="180" fontId="4" fillId="0" borderId="219" xfId="0" applyNumberFormat="1" applyFont="1" applyFill="1" applyBorder="1" applyAlignment="1" applyProtection="1">
      <alignment horizontal="center" vertical="center"/>
      <protection/>
    </xf>
    <xf numFmtId="180" fontId="4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textRotation="90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181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33" borderId="21" xfId="0" applyFont="1" applyFill="1" applyBorder="1" applyAlignment="1">
      <alignment wrapText="1"/>
    </xf>
    <xf numFmtId="0" fontId="79" fillId="33" borderId="70" xfId="0" applyFont="1" applyFill="1" applyBorder="1" applyAlignment="1">
      <alignment horizontal="left" vertical="center" wrapText="1"/>
    </xf>
    <xf numFmtId="0" fontId="78" fillId="33" borderId="17" xfId="0" applyFont="1" applyFill="1" applyBorder="1" applyAlignment="1">
      <alignment horizontal="left" vertical="center" wrapText="1"/>
    </xf>
    <xf numFmtId="0" fontId="79" fillId="33" borderId="158" xfId="0" applyFont="1" applyFill="1" applyBorder="1" applyAlignment="1">
      <alignment horizontal="left" wrapText="1"/>
    </xf>
    <xf numFmtId="0" fontId="78" fillId="33" borderId="1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90" zoomScaleNormal="50" zoomScaleSheetLayoutView="90" zoomScalePageLayoutView="0" workbookViewId="0" topLeftCell="A77">
      <selection activeCell="A82" sqref="A82:F82"/>
    </sheetView>
  </sheetViews>
  <sheetFormatPr defaultColWidth="9.00390625" defaultRowHeight="12.75"/>
  <cols>
    <col min="1" max="1" width="9.375" style="13" customWidth="1"/>
    <col min="2" max="2" width="41.875" style="14" customWidth="1"/>
    <col min="3" max="3" width="5.375" style="15" customWidth="1"/>
    <col min="4" max="4" width="5.875" style="16" customWidth="1"/>
    <col min="5" max="5" width="5.25390625" style="16" customWidth="1"/>
    <col min="6" max="6" width="5.125" style="15" customWidth="1"/>
    <col min="7" max="7" width="7.25390625" style="15" customWidth="1"/>
    <col min="8" max="8" width="9.25390625" style="15" customWidth="1"/>
    <col min="9" max="9" width="9.25390625" style="14" customWidth="1"/>
    <col min="10" max="10" width="8.25390625" style="14" customWidth="1"/>
    <col min="11" max="11" width="7.625" style="14" customWidth="1"/>
    <col min="12" max="12" width="8.375" style="14" customWidth="1"/>
    <col min="13" max="13" width="9.875" style="14" customWidth="1"/>
    <col min="14" max="14" width="9.75390625" style="14" customWidth="1"/>
    <col min="15" max="15" width="7.625" style="14" customWidth="1"/>
    <col min="16" max="16" width="8.125" style="14" customWidth="1"/>
    <col min="17" max="17" width="10.75390625" style="14" customWidth="1"/>
    <col min="18" max="18" width="4.625" style="14" hidden="1" customWidth="1"/>
    <col min="19" max="19" width="10.25390625" style="14" hidden="1" customWidth="1"/>
    <col min="20" max="24" width="0" style="14" hidden="1" customWidth="1"/>
    <col min="25" max="26" width="0" style="354" hidden="1" customWidth="1"/>
    <col min="27" max="46" width="0" style="14" hidden="1" customWidth="1"/>
    <col min="47" max="16384" width="9.125" style="14" customWidth="1"/>
  </cols>
  <sheetData>
    <row r="1" spans="1:26" s="17" customFormat="1" ht="19.5" thickBot="1">
      <c r="A1" s="943" t="s">
        <v>183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5"/>
      <c r="Y1" s="166"/>
      <c r="Z1" s="166"/>
    </row>
    <row r="2" spans="1:26" s="17" customFormat="1" ht="33" customHeight="1" thickBot="1">
      <c r="A2" s="946" t="s">
        <v>28</v>
      </c>
      <c r="B2" s="950" t="s">
        <v>79</v>
      </c>
      <c r="C2" s="953" t="s">
        <v>210</v>
      </c>
      <c r="D2" s="954"/>
      <c r="E2" s="955"/>
      <c r="F2" s="956"/>
      <c r="G2" s="965" t="s">
        <v>184</v>
      </c>
      <c r="H2" s="969" t="s">
        <v>83</v>
      </c>
      <c r="I2" s="970"/>
      <c r="J2" s="970"/>
      <c r="K2" s="970"/>
      <c r="L2" s="970"/>
      <c r="M2" s="971"/>
      <c r="N2" s="972" t="s">
        <v>218</v>
      </c>
      <c r="O2" s="970"/>
      <c r="P2" s="970"/>
      <c r="Q2" s="973"/>
      <c r="Y2" s="166"/>
      <c r="Z2" s="166"/>
    </row>
    <row r="3" spans="1:26" s="17" customFormat="1" ht="17.25" customHeight="1" thickBot="1">
      <c r="A3" s="947"/>
      <c r="B3" s="951"/>
      <c r="C3" s="957"/>
      <c r="D3" s="958"/>
      <c r="E3" s="959"/>
      <c r="F3" s="960"/>
      <c r="G3" s="966"/>
      <c r="H3" s="974" t="s">
        <v>29</v>
      </c>
      <c r="I3" s="977" t="s">
        <v>84</v>
      </c>
      <c r="J3" s="978"/>
      <c r="K3" s="978"/>
      <c r="L3" s="979"/>
      <c r="M3" s="980" t="s">
        <v>86</v>
      </c>
      <c r="N3" s="916" t="s">
        <v>90</v>
      </c>
      <c r="O3" s="917"/>
      <c r="P3" s="918"/>
      <c r="Q3" s="140" t="s">
        <v>121</v>
      </c>
      <c r="Y3" s="166"/>
      <c r="Z3" s="166"/>
    </row>
    <row r="4" spans="1:26" s="17" customFormat="1" ht="15.75" customHeight="1">
      <c r="A4" s="948"/>
      <c r="B4" s="951"/>
      <c r="C4" s="961"/>
      <c r="D4" s="962"/>
      <c r="E4" s="963"/>
      <c r="F4" s="964"/>
      <c r="G4" s="967"/>
      <c r="H4" s="975"/>
      <c r="I4" s="919" t="s">
        <v>85</v>
      </c>
      <c r="J4" s="922" t="s">
        <v>89</v>
      </c>
      <c r="K4" s="923"/>
      <c r="L4" s="924"/>
      <c r="M4" s="981"/>
      <c r="N4" s="925" t="s">
        <v>207</v>
      </c>
      <c r="O4" s="926"/>
      <c r="P4" s="926"/>
      <c r="Q4" s="927"/>
      <c r="R4" s="87"/>
      <c r="S4" s="87"/>
      <c r="Y4" s="166"/>
      <c r="Z4" s="166"/>
    </row>
    <row r="5" spans="1:26" s="17" customFormat="1" ht="12.75" customHeight="1" thickBot="1">
      <c r="A5" s="948"/>
      <c r="B5" s="951"/>
      <c r="C5" s="931" t="s">
        <v>30</v>
      </c>
      <c r="D5" s="934" t="s">
        <v>31</v>
      </c>
      <c r="E5" s="937" t="s">
        <v>80</v>
      </c>
      <c r="F5" s="938"/>
      <c r="G5" s="967"/>
      <c r="H5" s="975"/>
      <c r="I5" s="920"/>
      <c r="J5" s="941" t="s">
        <v>32</v>
      </c>
      <c r="K5" s="935" t="s">
        <v>88</v>
      </c>
      <c r="L5" s="935" t="s">
        <v>87</v>
      </c>
      <c r="M5" s="981"/>
      <c r="N5" s="928"/>
      <c r="O5" s="929"/>
      <c r="P5" s="929"/>
      <c r="Q5" s="930"/>
      <c r="R5" s="87"/>
      <c r="S5" s="87"/>
      <c r="Y5" s="166"/>
      <c r="Z5" s="166"/>
    </row>
    <row r="6" spans="1:26" s="17" customFormat="1" ht="16.5" thickBot="1">
      <c r="A6" s="948"/>
      <c r="B6" s="951"/>
      <c r="C6" s="932"/>
      <c r="D6" s="935"/>
      <c r="E6" s="939"/>
      <c r="F6" s="940"/>
      <c r="G6" s="967"/>
      <c r="H6" s="975"/>
      <c r="I6" s="920"/>
      <c r="J6" s="941"/>
      <c r="K6" s="935"/>
      <c r="L6" s="935"/>
      <c r="M6" s="981"/>
      <c r="N6" s="142">
        <v>1</v>
      </c>
      <c r="O6" s="143" t="s">
        <v>208</v>
      </c>
      <c r="P6" s="141" t="s">
        <v>209</v>
      </c>
      <c r="Q6" s="144">
        <v>3</v>
      </c>
      <c r="Y6" s="166"/>
      <c r="Z6" s="166"/>
    </row>
    <row r="7" spans="1:26" s="17" customFormat="1" ht="44.25" customHeight="1" thickBot="1">
      <c r="A7" s="948"/>
      <c r="B7" s="951"/>
      <c r="C7" s="932"/>
      <c r="D7" s="935"/>
      <c r="E7" s="902" t="s">
        <v>81</v>
      </c>
      <c r="F7" s="904" t="s">
        <v>82</v>
      </c>
      <c r="G7" s="967"/>
      <c r="H7" s="975"/>
      <c r="I7" s="920"/>
      <c r="J7" s="941"/>
      <c r="K7" s="935"/>
      <c r="L7" s="935"/>
      <c r="M7" s="982"/>
      <c r="N7" s="906" t="s">
        <v>219</v>
      </c>
      <c r="O7" s="907"/>
      <c r="P7" s="907"/>
      <c r="Q7" s="908"/>
      <c r="Y7" s="166"/>
      <c r="Z7" s="166"/>
    </row>
    <row r="8" spans="1:26" s="17" customFormat="1" ht="16.5" thickBot="1">
      <c r="A8" s="949"/>
      <c r="B8" s="952"/>
      <c r="C8" s="933"/>
      <c r="D8" s="936"/>
      <c r="E8" s="903"/>
      <c r="F8" s="905"/>
      <c r="G8" s="968"/>
      <c r="H8" s="976"/>
      <c r="I8" s="921"/>
      <c r="J8" s="942"/>
      <c r="K8" s="936"/>
      <c r="L8" s="936"/>
      <c r="M8" s="983"/>
      <c r="N8" s="145">
        <v>15</v>
      </c>
      <c r="O8" s="146">
        <v>9</v>
      </c>
      <c r="P8" s="147">
        <v>9</v>
      </c>
      <c r="Q8" s="151">
        <v>15</v>
      </c>
      <c r="Y8" s="166"/>
      <c r="Z8" s="166"/>
    </row>
    <row r="9" spans="1:26" s="17" customFormat="1" ht="16.5" thickBot="1">
      <c r="A9" s="154">
        <v>1</v>
      </c>
      <c r="B9" s="153">
        <v>2</v>
      </c>
      <c r="C9" s="148">
        <v>3</v>
      </c>
      <c r="D9" s="149">
        <v>4</v>
      </c>
      <c r="E9" s="149">
        <v>5</v>
      </c>
      <c r="F9" s="150">
        <v>6</v>
      </c>
      <c r="G9" s="155">
        <v>7</v>
      </c>
      <c r="H9" s="156">
        <v>8</v>
      </c>
      <c r="I9" s="149">
        <v>9</v>
      </c>
      <c r="J9" s="149">
        <v>10</v>
      </c>
      <c r="K9" s="149">
        <v>11</v>
      </c>
      <c r="L9" s="149">
        <v>12</v>
      </c>
      <c r="M9" s="157">
        <v>13</v>
      </c>
      <c r="N9" s="148">
        <v>14</v>
      </c>
      <c r="O9" s="149">
        <v>15</v>
      </c>
      <c r="P9" s="150">
        <v>16</v>
      </c>
      <c r="Q9" s="152">
        <v>17</v>
      </c>
      <c r="Y9" s="166"/>
      <c r="Z9" s="166"/>
    </row>
    <row r="10" spans="1:26" s="17" customFormat="1" ht="16.5" thickBot="1">
      <c r="A10" s="909" t="s">
        <v>117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1"/>
      <c r="Y10" s="166"/>
      <c r="Z10" s="166"/>
    </row>
    <row r="11" spans="1:26" s="17" customFormat="1" ht="17.25" customHeight="1" thickBot="1">
      <c r="A11" s="912" t="s">
        <v>120</v>
      </c>
      <c r="B11" s="913"/>
      <c r="C11" s="913"/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3"/>
      <c r="P11" s="914"/>
      <c r="Q11" s="915"/>
      <c r="S11" s="166"/>
      <c r="T11" s="166"/>
      <c r="U11" s="166"/>
      <c r="V11" s="166"/>
      <c r="Y11" s="166"/>
      <c r="Z11" s="166"/>
    </row>
    <row r="12" spans="1:26" s="17" customFormat="1" ht="17.25" customHeight="1" thickBot="1">
      <c r="A12" s="891" t="s">
        <v>115</v>
      </c>
      <c r="B12" s="893"/>
      <c r="C12" s="893"/>
      <c r="D12" s="893"/>
      <c r="E12" s="893"/>
      <c r="F12" s="893"/>
      <c r="G12" s="893"/>
      <c r="H12" s="893"/>
      <c r="I12" s="893"/>
      <c r="J12" s="893"/>
      <c r="K12" s="893"/>
      <c r="L12" s="893"/>
      <c r="M12" s="893"/>
      <c r="N12" s="893"/>
      <c r="O12" s="893"/>
      <c r="P12" s="893"/>
      <c r="Q12" s="894"/>
      <c r="S12" s="166"/>
      <c r="T12" s="166" t="s">
        <v>220</v>
      </c>
      <c r="U12" s="166" t="s">
        <v>221</v>
      </c>
      <c r="V12" s="166" t="s">
        <v>222</v>
      </c>
      <c r="Y12" s="166"/>
      <c r="Z12" s="166"/>
    </row>
    <row r="13" spans="1:26" s="17" customFormat="1" ht="30.75" customHeight="1">
      <c r="A13" s="357" t="s">
        <v>123</v>
      </c>
      <c r="B13" s="358" t="s">
        <v>52</v>
      </c>
      <c r="C13" s="359"/>
      <c r="D13" s="360"/>
      <c r="E13" s="360"/>
      <c r="F13" s="361"/>
      <c r="G13" s="362">
        <f>G14+G15+G16</f>
        <v>6.5</v>
      </c>
      <c r="H13" s="363">
        <f>G13*30</f>
        <v>195</v>
      </c>
      <c r="I13" s="364">
        <f>I14+I15+I16</f>
        <v>70</v>
      </c>
      <c r="J13" s="364"/>
      <c r="K13" s="364"/>
      <c r="L13" s="364">
        <f>L14+L15+L16</f>
        <v>70</v>
      </c>
      <c r="M13" s="365">
        <f>M14+M15+M16</f>
        <v>125</v>
      </c>
      <c r="N13" s="366"/>
      <c r="O13" s="367"/>
      <c r="P13" s="368"/>
      <c r="Q13" s="257"/>
      <c r="S13" s="166" t="s">
        <v>192</v>
      </c>
      <c r="T13" s="166"/>
      <c r="U13" s="166"/>
      <c r="V13" s="166"/>
      <c r="Y13" s="166"/>
      <c r="Z13" s="166"/>
    </row>
    <row r="14" spans="1:26" s="17" customFormat="1" ht="33" customHeight="1">
      <c r="A14" s="369" t="s">
        <v>124</v>
      </c>
      <c r="B14" s="370" t="s">
        <v>52</v>
      </c>
      <c r="C14" s="371"/>
      <c r="D14" s="372">
        <v>1</v>
      </c>
      <c r="E14" s="373"/>
      <c r="F14" s="374"/>
      <c r="G14" s="375">
        <v>2.5</v>
      </c>
      <c r="H14" s="376">
        <f>G14*30</f>
        <v>75</v>
      </c>
      <c r="I14" s="377">
        <f>SUM(J14:L14)</f>
        <v>30</v>
      </c>
      <c r="J14" s="377"/>
      <c r="K14" s="377"/>
      <c r="L14" s="377">
        <v>30</v>
      </c>
      <c r="M14" s="341">
        <f>H14-I14</f>
        <v>45</v>
      </c>
      <c r="N14" s="378">
        <v>2</v>
      </c>
      <c r="O14" s="379"/>
      <c r="P14" s="380"/>
      <c r="Q14" s="381"/>
      <c r="S14" s="166" t="s">
        <v>196</v>
      </c>
      <c r="T14" s="166"/>
      <c r="U14" s="166"/>
      <c r="V14" s="166">
        <v>1</v>
      </c>
      <c r="Y14" s="166"/>
      <c r="Z14" s="166"/>
    </row>
    <row r="15" spans="1:26" s="17" customFormat="1" ht="32.25" customHeight="1">
      <c r="A15" s="369" t="s">
        <v>125</v>
      </c>
      <c r="B15" s="370" t="s">
        <v>52</v>
      </c>
      <c r="C15" s="167"/>
      <c r="D15" s="382"/>
      <c r="E15" s="382"/>
      <c r="F15" s="383"/>
      <c r="G15" s="375">
        <v>2</v>
      </c>
      <c r="H15" s="376">
        <f>G15*30</f>
        <v>60</v>
      </c>
      <c r="I15" s="377">
        <f>SUM(J15:L15)</f>
        <v>20</v>
      </c>
      <c r="J15" s="192"/>
      <c r="K15" s="192"/>
      <c r="L15" s="192">
        <v>20</v>
      </c>
      <c r="M15" s="341">
        <f>H15-I15</f>
        <v>40</v>
      </c>
      <c r="N15" s="384"/>
      <c r="O15" s="385">
        <v>2</v>
      </c>
      <c r="P15" s="386"/>
      <c r="Q15" s="387"/>
      <c r="S15" s="166" t="s">
        <v>197</v>
      </c>
      <c r="T15" s="166">
        <v>1</v>
      </c>
      <c r="U15" s="166"/>
      <c r="V15" s="166"/>
      <c r="Y15" s="166"/>
      <c r="Z15" s="166"/>
    </row>
    <row r="16" spans="1:26" s="17" customFormat="1" ht="31.5" customHeight="1" thickBot="1">
      <c r="A16" s="388" t="s">
        <v>126</v>
      </c>
      <c r="B16" s="389" t="s">
        <v>52</v>
      </c>
      <c r="C16" s="390" t="s">
        <v>209</v>
      </c>
      <c r="D16" s="391"/>
      <c r="E16" s="391"/>
      <c r="F16" s="392"/>
      <c r="G16" s="393">
        <v>2</v>
      </c>
      <c r="H16" s="394">
        <f>G16*30</f>
        <v>60</v>
      </c>
      <c r="I16" s="377">
        <f>SUM(J16:L16)</f>
        <v>20</v>
      </c>
      <c r="J16" s="395"/>
      <c r="K16" s="395"/>
      <c r="L16" s="395">
        <v>20</v>
      </c>
      <c r="M16" s="396">
        <f>H16-I16</f>
        <v>40</v>
      </c>
      <c r="N16" s="397"/>
      <c r="O16" s="398"/>
      <c r="P16" s="399">
        <v>2</v>
      </c>
      <c r="Q16" s="400"/>
      <c r="S16" s="166"/>
      <c r="T16" s="166"/>
      <c r="U16" s="166"/>
      <c r="V16" s="166"/>
      <c r="Y16" s="166"/>
      <c r="Z16" s="166"/>
    </row>
    <row r="17" spans="1:26" s="17" customFormat="1" ht="21.75" customHeight="1" thickBot="1">
      <c r="A17" s="401"/>
      <c r="B17" s="402" t="s">
        <v>122</v>
      </c>
      <c r="C17" s="891"/>
      <c r="D17" s="892"/>
      <c r="E17" s="892"/>
      <c r="F17" s="895"/>
      <c r="G17" s="403">
        <f aca="true" t="shared" si="0" ref="G17:M17">G13</f>
        <v>6.5</v>
      </c>
      <c r="H17" s="404">
        <f t="shared" si="0"/>
        <v>195</v>
      </c>
      <c r="I17" s="405">
        <f t="shared" si="0"/>
        <v>70</v>
      </c>
      <c r="J17" s="405">
        <f t="shared" si="0"/>
        <v>0</v>
      </c>
      <c r="K17" s="405">
        <f t="shared" si="0"/>
        <v>0</v>
      </c>
      <c r="L17" s="405">
        <f t="shared" si="0"/>
        <v>70</v>
      </c>
      <c r="M17" s="406">
        <f t="shared" si="0"/>
        <v>125</v>
      </c>
      <c r="N17" s="168">
        <f>SUM(N13:N16)</f>
        <v>2</v>
      </c>
      <c r="O17" s="169">
        <f>SUM(O13:O16)</f>
        <v>2</v>
      </c>
      <c r="P17" s="407">
        <f>SUM(P13:P16)</f>
        <v>2</v>
      </c>
      <c r="Q17" s="408">
        <f>SUM(Q13:Q16)</f>
        <v>0</v>
      </c>
      <c r="S17" s="166" t="s">
        <v>198</v>
      </c>
      <c r="T17" s="166"/>
      <c r="U17" s="166"/>
      <c r="V17" s="166"/>
      <c r="Y17" s="166"/>
      <c r="Z17" s="166"/>
    </row>
    <row r="18" spans="1:26" s="17" customFormat="1" ht="21.75" customHeight="1" thickBot="1">
      <c r="A18" s="891" t="s">
        <v>114</v>
      </c>
      <c r="B18" s="893"/>
      <c r="C18" s="893"/>
      <c r="D18" s="89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4"/>
      <c r="S18" s="166" t="s">
        <v>196</v>
      </c>
      <c r="T18" s="166"/>
      <c r="U18" s="166"/>
      <c r="V18" s="166"/>
      <c r="Y18" s="166"/>
      <c r="Z18" s="166"/>
    </row>
    <row r="19" spans="1:26" s="17" customFormat="1" ht="31.5" customHeight="1">
      <c r="A19" s="409" t="s">
        <v>108</v>
      </c>
      <c r="B19" s="410" t="s">
        <v>127</v>
      </c>
      <c r="C19" s="411"/>
      <c r="D19" s="412">
        <v>1</v>
      </c>
      <c r="E19" s="413"/>
      <c r="F19" s="414"/>
      <c r="G19" s="415">
        <v>2.5</v>
      </c>
      <c r="H19" s="371">
        <f>G19*30</f>
        <v>75</v>
      </c>
      <c r="I19" s="416">
        <f>SUM(J19:L19)</f>
        <v>30</v>
      </c>
      <c r="J19" s="417">
        <v>20</v>
      </c>
      <c r="K19" s="418"/>
      <c r="L19" s="418">
        <v>10</v>
      </c>
      <c r="M19" s="419">
        <f>H19-I19</f>
        <v>45</v>
      </c>
      <c r="N19" s="420">
        <v>2</v>
      </c>
      <c r="O19" s="421"/>
      <c r="P19" s="422"/>
      <c r="Q19" s="423"/>
      <c r="S19" s="166" t="s">
        <v>197</v>
      </c>
      <c r="T19" s="166">
        <v>1</v>
      </c>
      <c r="U19" s="166">
        <v>1</v>
      </c>
      <c r="V19" s="166">
        <v>1</v>
      </c>
      <c r="Y19" s="166"/>
      <c r="Z19" s="166"/>
    </row>
    <row r="20" spans="1:26" s="17" customFormat="1" ht="18.75" customHeight="1">
      <c r="A20" s="424" t="s">
        <v>111</v>
      </c>
      <c r="B20" s="425" t="s">
        <v>44</v>
      </c>
      <c r="C20" s="426"/>
      <c r="D20" s="170" t="s">
        <v>208</v>
      </c>
      <c r="E20" s="170"/>
      <c r="F20" s="427"/>
      <c r="G20" s="428">
        <v>2</v>
      </c>
      <c r="H20" s="429">
        <f>G20*30</f>
        <v>60</v>
      </c>
      <c r="I20" s="179">
        <f>SUM(J20:L20)</f>
        <v>20</v>
      </c>
      <c r="J20" s="430">
        <v>14</v>
      </c>
      <c r="K20" s="431"/>
      <c r="L20" s="431">
        <v>6</v>
      </c>
      <c r="M20" s="171">
        <f>H20-I20</f>
        <v>40</v>
      </c>
      <c r="N20" s="432"/>
      <c r="O20" s="172">
        <v>2</v>
      </c>
      <c r="P20" s="433"/>
      <c r="Q20" s="434"/>
      <c r="Y20" s="166"/>
      <c r="Z20" s="166"/>
    </row>
    <row r="21" spans="1:26" s="17" customFormat="1" ht="16.5" thickBot="1">
      <c r="A21" s="424" t="s">
        <v>128</v>
      </c>
      <c r="B21" s="435" t="s">
        <v>53</v>
      </c>
      <c r="C21" s="426"/>
      <c r="D21" s="170" t="s">
        <v>209</v>
      </c>
      <c r="E21" s="170"/>
      <c r="F21" s="436"/>
      <c r="G21" s="428">
        <v>2</v>
      </c>
      <c r="H21" s="437">
        <f>G21*30</f>
        <v>60</v>
      </c>
      <c r="I21" s="416">
        <f>SUM(J21:L21)</f>
        <v>20</v>
      </c>
      <c r="J21" s="170">
        <v>20</v>
      </c>
      <c r="K21" s="170"/>
      <c r="L21" s="170"/>
      <c r="M21" s="438">
        <f>H21-I21</f>
        <v>40</v>
      </c>
      <c r="N21" s="432"/>
      <c r="O21" s="172"/>
      <c r="P21" s="433">
        <v>2</v>
      </c>
      <c r="Q21" s="434"/>
      <c r="S21" s="17" t="s">
        <v>132</v>
      </c>
      <c r="Y21" s="166"/>
      <c r="Z21" s="166"/>
    </row>
    <row r="22" spans="1:26" s="17" customFormat="1" ht="21.75" customHeight="1" thickBot="1">
      <c r="A22" s="401"/>
      <c r="B22" s="439" t="s">
        <v>129</v>
      </c>
      <c r="C22" s="891"/>
      <c r="D22" s="892"/>
      <c r="E22" s="892"/>
      <c r="F22" s="895"/>
      <c r="G22" s="440">
        <f>SUM(G19:G21)</f>
        <v>6.5</v>
      </c>
      <c r="H22" s="441">
        <f>SUM(H19:H21)</f>
        <v>195</v>
      </c>
      <c r="I22" s="442">
        <f>SUM(I19:I21)</f>
        <v>70</v>
      </c>
      <c r="J22" s="442">
        <f>SUM(J19:J21)</f>
        <v>54</v>
      </c>
      <c r="K22" s="442"/>
      <c r="L22" s="442">
        <f aca="true" t="shared" si="1" ref="L22:Q22">SUM(L19:L21)</f>
        <v>16</v>
      </c>
      <c r="M22" s="443">
        <f t="shared" si="1"/>
        <v>125</v>
      </c>
      <c r="N22" s="173">
        <f t="shared" si="1"/>
        <v>2</v>
      </c>
      <c r="O22" s="444">
        <f t="shared" si="1"/>
        <v>2</v>
      </c>
      <c r="P22" s="445">
        <f t="shared" si="1"/>
        <v>2</v>
      </c>
      <c r="Q22" s="445">
        <f t="shared" si="1"/>
        <v>0</v>
      </c>
      <c r="Y22" s="166"/>
      <c r="Z22" s="166"/>
    </row>
    <row r="23" spans="1:26" s="17" customFormat="1" ht="21.75" customHeight="1" thickBot="1">
      <c r="A23" s="896" t="s">
        <v>130</v>
      </c>
      <c r="B23" s="897"/>
      <c r="C23" s="891"/>
      <c r="D23" s="892"/>
      <c r="E23" s="892"/>
      <c r="F23" s="895"/>
      <c r="G23" s="446">
        <f>G17</f>
        <v>6.5</v>
      </c>
      <c r="H23" s="447">
        <f>H17</f>
        <v>195</v>
      </c>
      <c r="I23" s="448">
        <f>I17</f>
        <v>70</v>
      </c>
      <c r="J23" s="448"/>
      <c r="K23" s="448"/>
      <c r="L23" s="448">
        <f aca="true" t="shared" si="2" ref="L23:Q23">L17</f>
        <v>70</v>
      </c>
      <c r="M23" s="449">
        <f t="shared" si="2"/>
        <v>125</v>
      </c>
      <c r="N23" s="450">
        <f t="shared" si="2"/>
        <v>2</v>
      </c>
      <c r="O23" s="451">
        <f t="shared" si="2"/>
        <v>2</v>
      </c>
      <c r="P23" s="452">
        <f t="shared" si="2"/>
        <v>2</v>
      </c>
      <c r="Q23" s="453">
        <f t="shared" si="2"/>
        <v>0</v>
      </c>
      <c r="S23" s="166"/>
      <c r="T23" s="166" t="s">
        <v>223</v>
      </c>
      <c r="U23" s="166" t="s">
        <v>221</v>
      </c>
      <c r="V23" s="166" t="s">
        <v>222</v>
      </c>
      <c r="Y23" s="166"/>
      <c r="Z23" s="166"/>
    </row>
    <row r="24" spans="1:26" s="17" customFormat="1" ht="21.75" customHeight="1" thickBot="1">
      <c r="A24" s="174"/>
      <c r="B24" s="454" t="s">
        <v>34</v>
      </c>
      <c r="C24" s="455"/>
      <c r="D24" s="456" t="s">
        <v>211</v>
      </c>
      <c r="E24" s="456"/>
      <c r="F24" s="457"/>
      <c r="G24" s="458"/>
      <c r="H24" s="459"/>
      <c r="I24" s="416">
        <f>J24+K24+L24</f>
        <v>0</v>
      </c>
      <c r="J24" s="431"/>
      <c r="K24" s="431"/>
      <c r="L24" s="431"/>
      <c r="M24" s="171"/>
      <c r="N24" s="460" t="s">
        <v>36</v>
      </c>
      <c r="O24" s="461" t="s">
        <v>36</v>
      </c>
      <c r="P24" s="462" t="s">
        <v>36</v>
      </c>
      <c r="Q24" s="463"/>
      <c r="S24" s="297" t="s">
        <v>199</v>
      </c>
      <c r="T24" s="166"/>
      <c r="U24" s="166"/>
      <c r="V24" s="166"/>
      <c r="Y24" s="166"/>
      <c r="Z24" s="166"/>
    </row>
    <row r="25" spans="1:26" s="17" customFormat="1" ht="21.75" customHeight="1" thickBot="1">
      <c r="A25" s="898" t="s">
        <v>106</v>
      </c>
      <c r="B25" s="899"/>
      <c r="C25" s="900"/>
      <c r="D25" s="900"/>
      <c r="E25" s="900"/>
      <c r="F25" s="901"/>
      <c r="G25" s="464"/>
      <c r="H25" s="465"/>
      <c r="I25" s="466"/>
      <c r="J25" s="467"/>
      <c r="K25" s="467"/>
      <c r="L25" s="467"/>
      <c r="M25" s="468"/>
      <c r="N25" s="469"/>
      <c r="O25" s="470"/>
      <c r="P25" s="471"/>
      <c r="Q25" s="472"/>
      <c r="S25" s="166" t="s">
        <v>196</v>
      </c>
      <c r="T25" s="166">
        <v>2</v>
      </c>
      <c r="U25" s="166"/>
      <c r="V25" s="166"/>
      <c r="Y25" s="166"/>
      <c r="Z25" s="166"/>
    </row>
    <row r="26" spans="1:26" s="17" customFormat="1" ht="21.75" customHeight="1">
      <c r="A26" s="596"/>
      <c r="B26" s="597"/>
      <c r="C26" s="597"/>
      <c r="D26" s="597"/>
      <c r="E26" s="597"/>
      <c r="F26" s="597"/>
      <c r="G26" s="598"/>
      <c r="H26" s="429"/>
      <c r="I26" s="599"/>
      <c r="J26" s="429"/>
      <c r="K26" s="429"/>
      <c r="L26" s="429"/>
      <c r="M26" s="429"/>
      <c r="N26" s="889"/>
      <c r="O26" s="889"/>
      <c r="P26" s="889"/>
      <c r="Q26" s="889"/>
      <c r="S26" s="166"/>
      <c r="T26" s="166"/>
      <c r="U26" s="166"/>
      <c r="V26" s="166"/>
      <c r="Y26" s="166"/>
      <c r="Z26" s="166"/>
    </row>
    <row r="27" spans="1:26" s="17" customFormat="1" ht="21.75" customHeight="1">
      <c r="A27" s="596"/>
      <c r="B27" s="597"/>
      <c r="C27" s="597"/>
      <c r="D27" s="597"/>
      <c r="E27" s="597"/>
      <c r="F27" s="597"/>
      <c r="G27" s="598"/>
      <c r="H27" s="429"/>
      <c r="I27" s="599"/>
      <c r="J27" s="429"/>
      <c r="K27" s="429"/>
      <c r="L27" s="429"/>
      <c r="M27" s="429"/>
      <c r="N27" s="890"/>
      <c r="O27" s="890"/>
      <c r="P27" s="890"/>
      <c r="Q27" s="890"/>
      <c r="S27" s="166"/>
      <c r="T27" s="166"/>
      <c r="U27" s="166"/>
      <c r="V27" s="166"/>
      <c r="Y27" s="166"/>
      <c r="Z27" s="166"/>
    </row>
    <row r="28" spans="1:26" s="17" customFormat="1" ht="21.75" customHeight="1" thickBot="1">
      <c r="A28" s="596"/>
      <c r="B28" s="597"/>
      <c r="C28" s="597"/>
      <c r="D28" s="597"/>
      <c r="E28" s="597"/>
      <c r="F28" s="597"/>
      <c r="G28" s="598"/>
      <c r="H28" s="429"/>
      <c r="I28" s="599"/>
      <c r="J28" s="429"/>
      <c r="K28" s="429"/>
      <c r="L28" s="429"/>
      <c r="M28" s="429"/>
      <c r="N28" s="600"/>
      <c r="O28" s="600"/>
      <c r="P28" s="600"/>
      <c r="Q28" s="601"/>
      <c r="S28" s="166"/>
      <c r="T28" s="166"/>
      <c r="U28" s="166"/>
      <c r="V28" s="166"/>
      <c r="Y28" s="166"/>
      <c r="Z28" s="166"/>
    </row>
    <row r="29" spans="1:26" s="17" customFormat="1" ht="21.75" customHeight="1" thickBot="1">
      <c r="A29" s="891" t="s">
        <v>132</v>
      </c>
      <c r="B29" s="892"/>
      <c r="C29" s="892"/>
      <c r="D29" s="892"/>
      <c r="E29" s="892"/>
      <c r="F29" s="892"/>
      <c r="G29" s="892"/>
      <c r="H29" s="892"/>
      <c r="I29" s="892"/>
      <c r="J29" s="892"/>
      <c r="K29" s="892"/>
      <c r="L29" s="892"/>
      <c r="M29" s="892"/>
      <c r="N29" s="893"/>
      <c r="O29" s="893"/>
      <c r="P29" s="893"/>
      <c r="Q29" s="894"/>
      <c r="S29" s="166" t="s">
        <v>197</v>
      </c>
      <c r="T29" s="166">
        <v>2</v>
      </c>
      <c r="U29" s="166">
        <v>1</v>
      </c>
      <c r="V29" s="166"/>
      <c r="Y29" s="166"/>
      <c r="Z29" s="166"/>
    </row>
    <row r="30" spans="1:26" s="17" customFormat="1" ht="28.5" customHeight="1">
      <c r="A30" s="473" t="s">
        <v>108</v>
      </c>
      <c r="B30" s="474" t="s">
        <v>105</v>
      </c>
      <c r="C30" s="475"/>
      <c r="D30" s="476"/>
      <c r="E30" s="476"/>
      <c r="F30" s="477"/>
      <c r="G30" s="478">
        <f>G31+G32</f>
        <v>3</v>
      </c>
      <c r="H30" s="479">
        <f>H31+H32</f>
        <v>90</v>
      </c>
      <c r="I30" s="480">
        <f>I31+I32</f>
        <v>30</v>
      </c>
      <c r="J30" s="480">
        <f>J31+J32</f>
        <v>20</v>
      </c>
      <c r="K30" s="480"/>
      <c r="L30" s="480">
        <f>L31+L32</f>
        <v>10</v>
      </c>
      <c r="M30" s="481">
        <f>M31+M32</f>
        <v>60</v>
      </c>
      <c r="N30" s="482"/>
      <c r="O30" s="412"/>
      <c r="P30" s="483"/>
      <c r="Q30" s="484"/>
      <c r="S30" s="297" t="s">
        <v>200</v>
      </c>
      <c r="T30" s="166"/>
      <c r="U30" s="166"/>
      <c r="V30" s="166"/>
      <c r="Y30" s="166"/>
      <c r="Z30" s="166"/>
    </row>
    <row r="31" spans="1:26" s="17" customFormat="1" ht="21.75" customHeight="1">
      <c r="A31" s="267" t="s">
        <v>133</v>
      </c>
      <c r="B31" s="485" t="s">
        <v>49</v>
      </c>
      <c r="C31" s="175">
        <v>1</v>
      </c>
      <c r="D31" s="176"/>
      <c r="E31" s="176"/>
      <c r="F31" s="486"/>
      <c r="G31" s="177">
        <v>1.5</v>
      </c>
      <c r="H31" s="178">
        <f>G31*30</f>
        <v>45</v>
      </c>
      <c r="I31" s="179">
        <f>SUM(J31:L31)</f>
        <v>15</v>
      </c>
      <c r="J31" s="180">
        <v>15</v>
      </c>
      <c r="K31" s="176"/>
      <c r="L31" s="176"/>
      <c r="M31" s="181">
        <f>H31-I31</f>
        <v>30</v>
      </c>
      <c r="N31" s="178">
        <v>1</v>
      </c>
      <c r="O31" s="176"/>
      <c r="P31" s="182"/>
      <c r="Q31" s="183"/>
      <c r="S31" s="166" t="s">
        <v>196</v>
      </c>
      <c r="T31" s="166">
        <v>1</v>
      </c>
      <c r="U31" s="166"/>
      <c r="V31" s="166">
        <v>1</v>
      </c>
      <c r="Y31" s="166"/>
      <c r="Z31" s="166"/>
    </row>
    <row r="32" spans="1:26" s="17" customFormat="1" ht="21.75" customHeight="1" thickBot="1">
      <c r="A32" s="267" t="s">
        <v>134</v>
      </c>
      <c r="B32" s="487" t="s">
        <v>46</v>
      </c>
      <c r="C32" s="175"/>
      <c r="D32" s="184">
        <v>1</v>
      </c>
      <c r="E32" s="488"/>
      <c r="F32" s="489"/>
      <c r="G32" s="177">
        <v>1.5</v>
      </c>
      <c r="H32" s="178">
        <f>G32*30</f>
        <v>45</v>
      </c>
      <c r="I32" s="179">
        <f>SUM(J32:L32)</f>
        <v>15</v>
      </c>
      <c r="J32" s="176">
        <v>5</v>
      </c>
      <c r="K32" s="176"/>
      <c r="L32" s="176">
        <v>10</v>
      </c>
      <c r="M32" s="181">
        <f>H32-I32</f>
        <v>30</v>
      </c>
      <c r="N32" s="178">
        <v>1</v>
      </c>
      <c r="O32" s="176"/>
      <c r="P32" s="182"/>
      <c r="Q32" s="183"/>
      <c r="S32" s="166" t="s">
        <v>197</v>
      </c>
      <c r="T32" s="166">
        <v>2</v>
      </c>
      <c r="U32" s="166">
        <v>1</v>
      </c>
      <c r="V32" s="166"/>
      <c r="Y32" s="166"/>
      <c r="Z32" s="166"/>
    </row>
    <row r="33" spans="1:26" s="17" customFormat="1" ht="21.75" customHeight="1" thickBot="1">
      <c r="A33" s="891"/>
      <c r="B33" s="895"/>
      <c r="C33" s="490"/>
      <c r="D33" s="491"/>
      <c r="E33" s="491"/>
      <c r="F33" s="492"/>
      <c r="G33" s="493">
        <f aca="true" t="shared" si="3" ref="G33:M33">G30</f>
        <v>3</v>
      </c>
      <c r="H33" s="493">
        <f t="shared" si="3"/>
        <v>90</v>
      </c>
      <c r="I33" s="493">
        <f t="shared" si="3"/>
        <v>30</v>
      </c>
      <c r="J33" s="493">
        <f t="shared" si="3"/>
        <v>20</v>
      </c>
      <c r="K33" s="493">
        <f t="shared" si="3"/>
        <v>0</v>
      </c>
      <c r="L33" s="493">
        <f t="shared" si="3"/>
        <v>10</v>
      </c>
      <c r="M33" s="493">
        <f t="shared" si="3"/>
        <v>60</v>
      </c>
      <c r="N33" s="494">
        <f>SUM(N30:N32)</f>
        <v>2</v>
      </c>
      <c r="O33" s="495">
        <f>SUM(O30:O32)</f>
        <v>0</v>
      </c>
      <c r="P33" s="496">
        <f>SUM(P30:P32)</f>
        <v>0</v>
      </c>
      <c r="Q33" s="497">
        <f>SUM(Q30:Q32)</f>
        <v>0</v>
      </c>
      <c r="S33" s="297" t="s">
        <v>201</v>
      </c>
      <c r="T33" s="166"/>
      <c r="U33" s="166"/>
      <c r="V33" s="166"/>
      <c r="Y33" s="166"/>
      <c r="Z33" s="166"/>
    </row>
    <row r="34" spans="1:26" s="17" customFormat="1" ht="19.5" customHeight="1" thickBot="1">
      <c r="A34" s="881" t="s">
        <v>146</v>
      </c>
      <c r="B34" s="853"/>
      <c r="C34" s="853"/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S34" s="166" t="s">
        <v>196</v>
      </c>
      <c r="T34" s="166">
        <v>3</v>
      </c>
      <c r="U34" s="166"/>
      <c r="V34" s="166">
        <v>1</v>
      </c>
      <c r="Y34" s="166"/>
      <c r="Z34" s="166"/>
    </row>
    <row r="35" spans="1:26" s="17" customFormat="1" ht="39" customHeight="1">
      <c r="A35" s="498" t="s">
        <v>108</v>
      </c>
      <c r="B35" s="499" t="s">
        <v>131</v>
      </c>
      <c r="C35" s="500"/>
      <c r="D35" s="501"/>
      <c r="E35" s="501"/>
      <c r="F35" s="502"/>
      <c r="G35" s="503">
        <f>G36+G37</f>
        <v>3</v>
      </c>
      <c r="H35" s="504">
        <f aca="true" t="shared" si="4" ref="H35:M35">H36+H37</f>
        <v>90</v>
      </c>
      <c r="I35" s="505">
        <f t="shared" si="4"/>
        <v>37</v>
      </c>
      <c r="J35" s="505">
        <f t="shared" si="4"/>
        <v>25</v>
      </c>
      <c r="K35" s="505">
        <f t="shared" si="4"/>
        <v>0</v>
      </c>
      <c r="L35" s="505">
        <f t="shared" si="4"/>
        <v>12</v>
      </c>
      <c r="M35" s="506">
        <f t="shared" si="4"/>
        <v>53</v>
      </c>
      <c r="N35" s="507"/>
      <c r="O35" s="508"/>
      <c r="P35" s="509"/>
      <c r="Q35" s="510"/>
      <c r="S35" s="166" t="s">
        <v>197</v>
      </c>
      <c r="T35" s="166">
        <v>1</v>
      </c>
      <c r="U35" s="166">
        <v>1</v>
      </c>
      <c r="V35" s="166"/>
      <c r="Y35" s="166"/>
      <c r="Z35" s="166"/>
    </row>
    <row r="36" spans="1:26" s="17" customFormat="1" ht="18" customHeight="1">
      <c r="A36" s="511" t="s">
        <v>109</v>
      </c>
      <c r="B36" s="512" t="s">
        <v>45</v>
      </c>
      <c r="C36" s="371"/>
      <c r="D36" s="372" t="s">
        <v>208</v>
      </c>
      <c r="E36" s="373"/>
      <c r="F36" s="374"/>
      <c r="G36" s="545">
        <v>1</v>
      </c>
      <c r="H36" s="513">
        <f>G36*30</f>
        <v>30</v>
      </c>
      <c r="I36" s="193">
        <v>14</v>
      </c>
      <c r="J36" s="418">
        <v>10</v>
      </c>
      <c r="K36" s="418"/>
      <c r="L36" s="418">
        <v>4</v>
      </c>
      <c r="M36" s="514">
        <f>H36-I36</f>
        <v>16</v>
      </c>
      <c r="N36" s="515"/>
      <c r="O36" s="516">
        <v>1.5</v>
      </c>
      <c r="P36" s="185"/>
      <c r="Q36" s="381"/>
      <c r="Y36" s="166"/>
      <c r="Z36" s="166"/>
    </row>
    <row r="37" spans="1:26" s="17" customFormat="1" ht="33.75" customHeight="1">
      <c r="A37" s="517" t="s">
        <v>110</v>
      </c>
      <c r="B37" s="512" t="s">
        <v>186</v>
      </c>
      <c r="C37" s="518"/>
      <c r="D37" s="431">
        <v>1</v>
      </c>
      <c r="E37" s="519"/>
      <c r="F37" s="519"/>
      <c r="G37" s="520">
        <v>2</v>
      </c>
      <c r="H37" s="521">
        <f>G37*30</f>
        <v>60</v>
      </c>
      <c r="I37" s="431">
        <v>23</v>
      </c>
      <c r="J37" s="431">
        <v>15</v>
      </c>
      <c r="K37" s="431"/>
      <c r="L37" s="431">
        <v>8</v>
      </c>
      <c r="M37" s="171">
        <f>H37-I37</f>
        <v>37</v>
      </c>
      <c r="N37" s="522">
        <v>1.5</v>
      </c>
      <c r="O37" s="295"/>
      <c r="P37" s="523"/>
      <c r="Q37" s="524"/>
      <c r="Y37" s="166"/>
      <c r="Z37" s="166"/>
    </row>
    <row r="38" spans="1:26" s="17" customFormat="1" ht="35.25" customHeight="1" thickBot="1">
      <c r="A38" s="525" t="s">
        <v>111</v>
      </c>
      <c r="B38" s="526" t="s">
        <v>69</v>
      </c>
      <c r="C38" s="527">
        <v>1</v>
      </c>
      <c r="D38" s="528"/>
      <c r="E38" s="528"/>
      <c r="F38" s="529"/>
      <c r="G38" s="530">
        <v>3</v>
      </c>
      <c r="H38" s="225">
        <f>G38*30</f>
        <v>90</v>
      </c>
      <c r="I38" s="531">
        <f>SUM(J38:L38)</f>
        <v>30</v>
      </c>
      <c r="J38" s="528">
        <v>20</v>
      </c>
      <c r="K38" s="528"/>
      <c r="L38" s="528">
        <v>10</v>
      </c>
      <c r="M38" s="532">
        <f>H38-I38</f>
        <v>60</v>
      </c>
      <c r="N38" s="426">
        <v>2</v>
      </c>
      <c r="O38" s="170"/>
      <c r="P38" s="533"/>
      <c r="Q38" s="534"/>
      <c r="Y38" s="166"/>
      <c r="Z38" s="166"/>
    </row>
    <row r="39" spans="1:26" s="17" customFormat="1" ht="21.75" customHeight="1" thickBot="1">
      <c r="A39" s="882" t="s">
        <v>135</v>
      </c>
      <c r="B39" s="883"/>
      <c r="C39" s="535"/>
      <c r="D39" s="536"/>
      <c r="E39" s="537"/>
      <c r="F39" s="538"/>
      <c r="G39" s="539">
        <f>G35+G38+G33</f>
        <v>9</v>
      </c>
      <c r="H39" s="540">
        <f>H35+H38+H33</f>
        <v>270</v>
      </c>
      <c r="I39" s="541">
        <f>I35+I38</f>
        <v>67</v>
      </c>
      <c r="J39" s="541">
        <f>J35+J38+J33</f>
        <v>65</v>
      </c>
      <c r="K39" s="541">
        <f>K35+K38</f>
        <v>0</v>
      </c>
      <c r="L39" s="541">
        <f>L35+L38+L33</f>
        <v>32</v>
      </c>
      <c r="M39" s="542">
        <f>M35+M38+M33</f>
        <v>173</v>
      </c>
      <c r="N39" s="539">
        <f>SUM(N35:N38,N33)</f>
        <v>5.5</v>
      </c>
      <c r="O39" s="539">
        <f>SUM(O35:O38)</f>
        <v>1.5</v>
      </c>
      <c r="P39" s="408"/>
      <c r="Q39" s="543"/>
      <c r="Y39" s="166"/>
      <c r="Z39" s="166"/>
    </row>
    <row r="40" spans="1:26" s="17" customFormat="1" ht="55.5" customHeight="1" hidden="1" thickBot="1">
      <c r="A40" s="884"/>
      <c r="B40" s="885"/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6"/>
      <c r="Y40" s="166"/>
      <c r="Z40" s="166"/>
    </row>
    <row r="41" spans="1:26" s="17" customFormat="1" ht="18" customHeight="1" thickBot="1">
      <c r="A41" s="887" t="s">
        <v>156</v>
      </c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5"/>
      <c r="Y41" s="166"/>
      <c r="Z41" s="166"/>
    </row>
    <row r="42" spans="1:26" s="17" customFormat="1" ht="18" customHeight="1" thickBot="1">
      <c r="A42" s="870" t="s">
        <v>107</v>
      </c>
      <c r="B42" s="876"/>
      <c r="C42" s="876"/>
      <c r="D42" s="876"/>
      <c r="E42" s="876"/>
      <c r="F42" s="876"/>
      <c r="G42" s="876"/>
      <c r="H42" s="876"/>
      <c r="I42" s="876"/>
      <c r="J42" s="876"/>
      <c r="K42" s="876"/>
      <c r="L42" s="876"/>
      <c r="M42" s="876"/>
      <c r="N42" s="871"/>
      <c r="O42" s="871"/>
      <c r="P42" s="871"/>
      <c r="Q42" s="875"/>
      <c r="Y42" s="166"/>
      <c r="Z42" s="166"/>
    </row>
    <row r="43" spans="1:26" s="17" customFormat="1" ht="18" customHeight="1" thickBot="1">
      <c r="A43" s="888" t="s">
        <v>159</v>
      </c>
      <c r="B43" s="871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875"/>
      <c r="Y43" s="166"/>
      <c r="Z43" s="166"/>
    </row>
    <row r="44" spans="1:26" s="293" customFormat="1" ht="32.25" customHeight="1">
      <c r="A44" s="546" t="s">
        <v>162</v>
      </c>
      <c r="B44" s="547" t="s">
        <v>173</v>
      </c>
      <c r="C44" s="548"/>
      <c r="D44" s="549"/>
      <c r="E44" s="549"/>
      <c r="F44" s="550"/>
      <c r="G44" s="551">
        <f aca="true" t="shared" si="5" ref="G44:M44">G45+G46+G47+G48</f>
        <v>14</v>
      </c>
      <c r="H44" s="552">
        <f t="shared" si="5"/>
        <v>420</v>
      </c>
      <c r="I44" s="553">
        <f t="shared" si="5"/>
        <v>159</v>
      </c>
      <c r="J44" s="553">
        <f t="shared" si="5"/>
        <v>63</v>
      </c>
      <c r="K44" s="553">
        <f t="shared" si="5"/>
        <v>63</v>
      </c>
      <c r="L44" s="553">
        <f t="shared" si="5"/>
        <v>33</v>
      </c>
      <c r="M44" s="554">
        <f t="shared" si="5"/>
        <v>261</v>
      </c>
      <c r="N44" s="555"/>
      <c r="O44" s="549"/>
      <c r="P44" s="550"/>
      <c r="Q44" s="556"/>
      <c r="S44" s="293" t="s">
        <v>159</v>
      </c>
      <c r="Y44" s="348"/>
      <c r="Z44" s="348"/>
    </row>
    <row r="45" spans="1:26" s="293" customFormat="1" ht="33" customHeight="1">
      <c r="A45" s="319" t="s">
        <v>140</v>
      </c>
      <c r="B45" s="320" t="s">
        <v>47</v>
      </c>
      <c r="C45" s="178">
        <v>1</v>
      </c>
      <c r="D45" s="176"/>
      <c r="E45" s="176"/>
      <c r="F45" s="322"/>
      <c r="G45" s="177">
        <f>H45/30</f>
        <v>6</v>
      </c>
      <c r="H45" s="175">
        <v>180</v>
      </c>
      <c r="I45" s="179">
        <v>60</v>
      </c>
      <c r="J45" s="180">
        <v>30</v>
      </c>
      <c r="K45" s="176">
        <v>15</v>
      </c>
      <c r="L45" s="176">
        <v>15</v>
      </c>
      <c r="M45" s="181">
        <f aca="true" t="shared" si="6" ref="M45:M53">H45-I45</f>
        <v>120</v>
      </c>
      <c r="N45" s="175">
        <v>4</v>
      </c>
      <c r="O45" s="176"/>
      <c r="P45" s="181"/>
      <c r="Q45" s="258"/>
      <c r="S45" s="166"/>
      <c r="T45" s="166" t="s">
        <v>193</v>
      </c>
      <c r="U45" s="166" t="s">
        <v>194</v>
      </c>
      <c r="V45" s="166" t="s">
        <v>195</v>
      </c>
      <c r="Y45" s="348"/>
      <c r="Z45" s="348"/>
    </row>
    <row r="46" spans="1:26" s="293" customFormat="1" ht="30" customHeight="1">
      <c r="A46" s="319" t="s">
        <v>141</v>
      </c>
      <c r="B46" s="320" t="s">
        <v>48</v>
      </c>
      <c r="C46" s="178"/>
      <c r="D46" s="176"/>
      <c r="E46" s="176"/>
      <c r="F46" s="322">
        <v>2</v>
      </c>
      <c r="G46" s="177">
        <f>H46/30</f>
        <v>1</v>
      </c>
      <c r="H46" s="557">
        <v>30</v>
      </c>
      <c r="I46" s="197">
        <v>18</v>
      </c>
      <c r="J46" s="197"/>
      <c r="K46" s="197"/>
      <c r="L46" s="197">
        <v>18</v>
      </c>
      <c r="M46" s="181">
        <f t="shared" si="6"/>
        <v>12</v>
      </c>
      <c r="N46" s="175"/>
      <c r="O46" s="176">
        <v>2</v>
      </c>
      <c r="P46" s="181"/>
      <c r="Q46" s="258"/>
      <c r="S46" s="297" t="s">
        <v>199</v>
      </c>
      <c r="T46" s="166"/>
      <c r="U46" s="166"/>
      <c r="V46" s="166"/>
      <c r="Y46" s="348"/>
      <c r="Z46" s="348"/>
    </row>
    <row r="47" spans="1:26" s="293" customFormat="1" ht="35.25" customHeight="1">
      <c r="A47" s="319" t="s">
        <v>147</v>
      </c>
      <c r="B47" s="320" t="s">
        <v>54</v>
      </c>
      <c r="C47" s="178">
        <v>1</v>
      </c>
      <c r="D47" s="176"/>
      <c r="E47" s="176"/>
      <c r="F47" s="322"/>
      <c r="G47" s="177">
        <f>H47/30</f>
        <v>4</v>
      </c>
      <c r="H47" s="167">
        <v>120</v>
      </c>
      <c r="I47" s="340">
        <f>J47+K47+L47</f>
        <v>45</v>
      </c>
      <c r="J47" s="194">
        <v>15</v>
      </c>
      <c r="K47" s="192">
        <v>30</v>
      </c>
      <c r="L47" s="192"/>
      <c r="M47" s="341">
        <f t="shared" si="6"/>
        <v>75</v>
      </c>
      <c r="N47" s="337">
        <v>3</v>
      </c>
      <c r="O47" s="338"/>
      <c r="P47" s="339"/>
      <c r="Q47" s="387"/>
      <c r="S47" s="166" t="s">
        <v>196</v>
      </c>
      <c r="T47" s="166">
        <v>2</v>
      </c>
      <c r="U47" s="166">
        <v>1</v>
      </c>
      <c r="V47" s="166">
        <v>1</v>
      </c>
      <c r="Y47" s="348"/>
      <c r="Z47" s="348"/>
    </row>
    <row r="48" spans="1:26" s="293" customFormat="1" ht="18" customHeight="1">
      <c r="A48" s="319" t="s">
        <v>174</v>
      </c>
      <c r="B48" s="320" t="s">
        <v>50</v>
      </c>
      <c r="C48" s="178" t="s">
        <v>209</v>
      </c>
      <c r="D48" s="176"/>
      <c r="E48" s="176"/>
      <c r="F48" s="322"/>
      <c r="G48" s="177">
        <f>H48/30</f>
        <v>3</v>
      </c>
      <c r="H48" s="323">
        <v>90</v>
      </c>
      <c r="I48" s="324">
        <v>36</v>
      </c>
      <c r="J48" s="325">
        <v>18</v>
      </c>
      <c r="K48" s="326">
        <v>18</v>
      </c>
      <c r="L48" s="326"/>
      <c r="M48" s="327">
        <f t="shared" si="6"/>
        <v>54</v>
      </c>
      <c r="N48" s="328"/>
      <c r="O48" s="329"/>
      <c r="P48" s="330">
        <v>4</v>
      </c>
      <c r="Q48" s="558"/>
      <c r="S48" s="166" t="s">
        <v>197</v>
      </c>
      <c r="T48" s="166">
        <v>1</v>
      </c>
      <c r="U48" s="166">
        <v>3</v>
      </c>
      <c r="V48" s="166">
        <v>3</v>
      </c>
      <c r="Y48" s="348"/>
      <c r="Z48" s="348"/>
    </row>
    <row r="49" spans="1:26" s="293" customFormat="1" ht="30" customHeight="1">
      <c r="A49" s="331" t="s">
        <v>163</v>
      </c>
      <c r="B49" s="332" t="s">
        <v>175</v>
      </c>
      <c r="C49" s="178"/>
      <c r="D49" s="176"/>
      <c r="E49" s="176"/>
      <c r="F49" s="322"/>
      <c r="G49" s="189">
        <f>G50+G51+G52</f>
        <v>15</v>
      </c>
      <c r="H49" s="333">
        <f>H50+H51+H52</f>
        <v>450</v>
      </c>
      <c r="I49" s="334">
        <f>I50+I51+I52</f>
        <v>159</v>
      </c>
      <c r="J49" s="334">
        <f>J50+J51+J52</f>
        <v>75</v>
      </c>
      <c r="K49" s="334">
        <f>K50+K51+K52</f>
        <v>69</v>
      </c>
      <c r="L49" s="335"/>
      <c r="M49" s="336">
        <f>M50+M51+M52</f>
        <v>291</v>
      </c>
      <c r="N49" s="337"/>
      <c r="O49" s="338"/>
      <c r="P49" s="339"/>
      <c r="Q49" s="387"/>
      <c r="Y49" s="348"/>
      <c r="Z49" s="348"/>
    </row>
    <row r="50" spans="1:26" s="293" customFormat="1" ht="15.75" customHeight="1">
      <c r="A50" s="319" t="s">
        <v>142</v>
      </c>
      <c r="B50" s="320" t="s">
        <v>51</v>
      </c>
      <c r="C50" s="178"/>
      <c r="D50" s="176">
        <v>1</v>
      </c>
      <c r="E50" s="176"/>
      <c r="F50" s="321"/>
      <c r="G50" s="177">
        <f>H50/30</f>
        <v>6</v>
      </c>
      <c r="H50" s="175">
        <v>180</v>
      </c>
      <c r="I50" s="179">
        <v>60</v>
      </c>
      <c r="J50" s="180">
        <v>30</v>
      </c>
      <c r="K50" s="176">
        <v>15</v>
      </c>
      <c r="L50" s="176">
        <v>15</v>
      </c>
      <c r="M50" s="181">
        <f>H50-I50</f>
        <v>120</v>
      </c>
      <c r="N50" s="175">
        <v>4</v>
      </c>
      <c r="O50" s="176"/>
      <c r="P50" s="181"/>
      <c r="Q50" s="183"/>
      <c r="S50" s="166"/>
      <c r="T50" s="166" t="s">
        <v>193</v>
      </c>
      <c r="U50" s="166" t="s">
        <v>194</v>
      </c>
      <c r="V50" s="166" t="s">
        <v>195</v>
      </c>
      <c r="Y50" s="348"/>
      <c r="Z50" s="348"/>
    </row>
    <row r="51" spans="1:26" s="293" customFormat="1" ht="18" customHeight="1">
      <c r="A51" s="319" t="s">
        <v>143</v>
      </c>
      <c r="B51" s="320" t="s">
        <v>59</v>
      </c>
      <c r="C51" s="178"/>
      <c r="D51" s="176" t="s">
        <v>209</v>
      </c>
      <c r="E51" s="176"/>
      <c r="F51" s="321"/>
      <c r="G51" s="177">
        <f>H51/30</f>
        <v>5</v>
      </c>
      <c r="H51" s="175">
        <v>150</v>
      </c>
      <c r="I51" s="179">
        <v>54</v>
      </c>
      <c r="J51" s="180">
        <v>27</v>
      </c>
      <c r="K51" s="176">
        <v>27</v>
      </c>
      <c r="L51" s="176"/>
      <c r="M51" s="185">
        <f>H51-I51</f>
        <v>96</v>
      </c>
      <c r="N51" s="175"/>
      <c r="O51" s="176"/>
      <c r="P51" s="181">
        <v>6</v>
      </c>
      <c r="Q51" s="258"/>
      <c r="S51" s="297" t="s">
        <v>202</v>
      </c>
      <c r="T51" s="166"/>
      <c r="U51" s="166"/>
      <c r="V51" s="166"/>
      <c r="Y51" s="348"/>
      <c r="Z51" s="348"/>
    </row>
    <row r="52" spans="1:26" s="293" customFormat="1" ht="30" customHeight="1">
      <c r="A52" s="331" t="s">
        <v>149</v>
      </c>
      <c r="B52" s="320" t="s">
        <v>62</v>
      </c>
      <c r="C52" s="178"/>
      <c r="D52" s="176" t="s">
        <v>208</v>
      </c>
      <c r="E52" s="176"/>
      <c r="F52" s="322"/>
      <c r="G52" s="177">
        <v>4</v>
      </c>
      <c r="H52" s="167">
        <v>120</v>
      </c>
      <c r="I52" s="340">
        <v>45</v>
      </c>
      <c r="J52" s="194">
        <v>18</v>
      </c>
      <c r="K52" s="192">
        <v>27</v>
      </c>
      <c r="L52" s="192"/>
      <c r="M52" s="341">
        <f>H52-I52</f>
        <v>75</v>
      </c>
      <c r="N52" s="337"/>
      <c r="O52" s="338">
        <v>5</v>
      </c>
      <c r="P52" s="339"/>
      <c r="Q52" s="387"/>
      <c r="S52" s="166" t="s">
        <v>196</v>
      </c>
      <c r="T52" s="166">
        <f>T47+T25+T14</f>
        <v>4</v>
      </c>
      <c r="U52" s="166">
        <f>U47+U25+U14</f>
        <v>1</v>
      </c>
      <c r="V52" s="166">
        <f>V47+V25+V14</f>
        <v>2</v>
      </c>
      <c r="Y52" s="348"/>
      <c r="Z52" s="348"/>
    </row>
    <row r="53" spans="1:26" s="292" customFormat="1" ht="33" customHeight="1" thickBot="1">
      <c r="A53" s="319" t="s">
        <v>164</v>
      </c>
      <c r="B53" s="342" t="s">
        <v>187</v>
      </c>
      <c r="C53" s="186" t="s">
        <v>208</v>
      </c>
      <c r="D53" s="176"/>
      <c r="E53" s="176"/>
      <c r="F53" s="322"/>
      <c r="G53" s="189">
        <v>3.5</v>
      </c>
      <c r="H53" s="343">
        <f>G53*30</f>
        <v>105</v>
      </c>
      <c r="I53" s="344">
        <f>J53+L53</f>
        <v>36</v>
      </c>
      <c r="J53" s="345">
        <v>18</v>
      </c>
      <c r="K53" s="346"/>
      <c r="L53" s="346">
        <v>18</v>
      </c>
      <c r="M53" s="347">
        <f t="shared" si="6"/>
        <v>69</v>
      </c>
      <c r="N53" s="337"/>
      <c r="O53" s="338">
        <v>4</v>
      </c>
      <c r="P53" s="339"/>
      <c r="Q53" s="387"/>
      <c r="S53" s="166" t="s">
        <v>197</v>
      </c>
      <c r="T53" s="166">
        <f>T48+T29+T15</f>
        <v>4</v>
      </c>
      <c r="U53" s="166">
        <f>U48+U29+U15</f>
        <v>4</v>
      </c>
      <c r="V53" s="166">
        <f>V48+V29+V15</f>
        <v>3</v>
      </c>
      <c r="W53" s="292">
        <v>1</v>
      </c>
      <c r="Y53" s="349"/>
      <c r="Z53" s="349"/>
    </row>
    <row r="54" spans="1:26" s="17" customFormat="1" ht="18" customHeight="1" thickBot="1">
      <c r="A54" s="602"/>
      <c r="B54" s="559" t="s">
        <v>169</v>
      </c>
      <c r="C54" s="560"/>
      <c r="D54" s="560"/>
      <c r="E54" s="560"/>
      <c r="F54" s="561"/>
      <c r="G54" s="562">
        <f aca="true" t="shared" si="7" ref="G54:M54">G44+G49+G53</f>
        <v>32.5</v>
      </c>
      <c r="H54" s="563">
        <f>H44+H49+H53</f>
        <v>975</v>
      </c>
      <c r="I54" s="564">
        <f t="shared" si="7"/>
        <v>354</v>
      </c>
      <c r="J54" s="564">
        <f t="shared" si="7"/>
        <v>156</v>
      </c>
      <c r="K54" s="564">
        <f t="shared" si="7"/>
        <v>132</v>
      </c>
      <c r="L54" s="564">
        <f t="shared" si="7"/>
        <v>51</v>
      </c>
      <c r="M54" s="565">
        <f t="shared" si="7"/>
        <v>621</v>
      </c>
      <c r="N54" s="566">
        <f>SUM(N44:N53)</f>
        <v>11</v>
      </c>
      <c r="O54" s="566">
        <f>SUM(O44:O53)</f>
        <v>11</v>
      </c>
      <c r="P54" s="567">
        <f>SUM(P44:P53)</f>
        <v>10</v>
      </c>
      <c r="Q54" s="568"/>
      <c r="S54" s="17">
        <f>30*G54</f>
        <v>975</v>
      </c>
      <c r="Y54" s="166"/>
      <c r="Z54" s="166"/>
    </row>
    <row r="55" spans="1:26" s="17" customFormat="1" ht="11.25" customHeight="1" thickBot="1">
      <c r="A55" s="870" t="s">
        <v>136</v>
      </c>
      <c r="B55" s="871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S55" s="166"/>
      <c r="T55" s="166" t="s">
        <v>193</v>
      </c>
      <c r="U55" s="166" t="s">
        <v>194</v>
      </c>
      <c r="V55" s="166" t="s">
        <v>195</v>
      </c>
      <c r="Y55" s="166"/>
      <c r="Z55" s="166"/>
    </row>
    <row r="56" spans="1:26" s="17" customFormat="1" ht="12.75" customHeight="1" thickBot="1">
      <c r="A56" s="872" t="s">
        <v>137</v>
      </c>
      <c r="B56" s="873"/>
      <c r="C56" s="873"/>
      <c r="D56" s="873"/>
      <c r="E56" s="873"/>
      <c r="F56" s="873"/>
      <c r="G56" s="873"/>
      <c r="H56" s="873"/>
      <c r="I56" s="873"/>
      <c r="J56" s="873"/>
      <c r="K56" s="873"/>
      <c r="L56" s="873"/>
      <c r="M56" s="873"/>
      <c r="N56" s="873"/>
      <c r="O56" s="873"/>
      <c r="P56" s="873"/>
      <c r="Q56" s="874"/>
      <c r="S56" s="297" t="s">
        <v>203</v>
      </c>
      <c r="T56" s="166"/>
      <c r="U56" s="166"/>
      <c r="V56" s="166"/>
      <c r="Y56" s="166"/>
      <c r="Z56" s="166"/>
    </row>
    <row r="57" spans="1:26" s="17" customFormat="1" ht="30.75" customHeight="1">
      <c r="A57" s="282" t="s">
        <v>165</v>
      </c>
      <c r="B57" s="286" t="s">
        <v>112</v>
      </c>
      <c r="C57" s="124"/>
      <c r="D57" s="294" t="s">
        <v>208</v>
      </c>
      <c r="E57" s="125"/>
      <c r="F57" s="126"/>
      <c r="G57" s="127">
        <f>H57/30</f>
        <v>3</v>
      </c>
      <c r="H57" s="124">
        <v>90</v>
      </c>
      <c r="I57" s="128">
        <v>30</v>
      </c>
      <c r="J57" s="129">
        <v>20</v>
      </c>
      <c r="K57" s="125"/>
      <c r="L57" s="125">
        <v>10</v>
      </c>
      <c r="M57" s="130">
        <f>H57-I57</f>
        <v>60</v>
      </c>
      <c r="N57" s="131"/>
      <c r="O57" s="132">
        <v>3</v>
      </c>
      <c r="P57" s="133"/>
      <c r="Q57" s="248"/>
      <c r="S57" s="166" t="s">
        <v>196</v>
      </c>
      <c r="T57" s="166">
        <f>T47+T25+T18</f>
        <v>4</v>
      </c>
      <c r="U57" s="166">
        <f>U47+U25+U18</f>
        <v>1</v>
      </c>
      <c r="V57" s="166">
        <f>V47+V25+V18</f>
        <v>1</v>
      </c>
      <c r="Y57" s="166"/>
      <c r="Z57" s="166"/>
    </row>
    <row r="58" spans="1:26" s="17" customFormat="1" ht="18" customHeight="1">
      <c r="A58" s="283" t="s">
        <v>166</v>
      </c>
      <c r="B58" s="287" t="s">
        <v>158</v>
      </c>
      <c r="C58" s="101"/>
      <c r="D58" s="295" t="s">
        <v>209</v>
      </c>
      <c r="E58" s="88"/>
      <c r="F58" s="95"/>
      <c r="G58" s="71">
        <f>H58/30</f>
        <v>3</v>
      </c>
      <c r="H58" s="88">
        <v>90</v>
      </c>
      <c r="I58" s="96">
        <v>30</v>
      </c>
      <c r="J58" s="97">
        <v>20</v>
      </c>
      <c r="K58" s="88"/>
      <c r="L58" s="88">
        <v>10</v>
      </c>
      <c r="M58" s="103">
        <v>60</v>
      </c>
      <c r="N58" s="89"/>
      <c r="O58" s="98"/>
      <c r="P58" s="116">
        <v>3</v>
      </c>
      <c r="Q58" s="249"/>
      <c r="S58" s="166" t="s">
        <v>197</v>
      </c>
      <c r="T58" s="166">
        <f>T48+T29+T19</f>
        <v>4</v>
      </c>
      <c r="U58" s="166">
        <f>U48+U29+U19</f>
        <v>5</v>
      </c>
      <c r="V58" s="166">
        <f>V48+V29+V19</f>
        <v>4</v>
      </c>
      <c r="W58" s="17">
        <v>1</v>
      </c>
      <c r="Y58" s="166"/>
      <c r="Z58" s="166"/>
    </row>
    <row r="59" spans="1:26" s="17" customFormat="1" ht="17.25" customHeight="1">
      <c r="A59" s="281" t="s">
        <v>167</v>
      </c>
      <c r="B59" s="288" t="s">
        <v>64</v>
      </c>
      <c r="C59" s="68"/>
      <c r="D59" s="106"/>
      <c r="E59" s="61"/>
      <c r="F59" s="72"/>
      <c r="G59" s="110">
        <v>6</v>
      </c>
      <c r="H59" s="73">
        <v>180</v>
      </c>
      <c r="I59" s="63">
        <v>60</v>
      </c>
      <c r="J59" s="64"/>
      <c r="K59" s="62"/>
      <c r="L59" s="62">
        <v>60</v>
      </c>
      <c r="M59" s="69">
        <v>120</v>
      </c>
      <c r="N59" s="68"/>
      <c r="O59" s="66"/>
      <c r="P59" s="108"/>
      <c r="Q59" s="70"/>
      <c r="Y59" s="166"/>
      <c r="Z59" s="166"/>
    </row>
    <row r="60" spans="1:26" s="17" customFormat="1" ht="18" customHeight="1">
      <c r="A60" s="284" t="s">
        <v>177</v>
      </c>
      <c r="B60" s="289" t="s">
        <v>64</v>
      </c>
      <c r="C60" s="75"/>
      <c r="D60" s="38" t="s">
        <v>208</v>
      </c>
      <c r="E60" s="36"/>
      <c r="F60" s="59"/>
      <c r="G60" s="99" t="s">
        <v>68</v>
      </c>
      <c r="H60" s="81" t="s">
        <v>100</v>
      </c>
      <c r="I60" s="37">
        <v>30</v>
      </c>
      <c r="J60" s="64"/>
      <c r="K60" s="62"/>
      <c r="L60" s="61">
        <v>30</v>
      </c>
      <c r="M60" s="102">
        <f>H60-I60</f>
        <v>60</v>
      </c>
      <c r="N60" s="90"/>
      <c r="O60" s="66">
        <v>3</v>
      </c>
      <c r="P60" s="108"/>
      <c r="Q60" s="70"/>
      <c r="Y60" s="166"/>
      <c r="Z60" s="166"/>
    </row>
    <row r="61" spans="1:26" s="17" customFormat="1" ht="15.75" customHeight="1" thickBot="1">
      <c r="A61" s="285" t="s">
        <v>178</v>
      </c>
      <c r="B61" s="290" t="s">
        <v>64</v>
      </c>
      <c r="C61" s="76"/>
      <c r="D61" s="77" t="s">
        <v>209</v>
      </c>
      <c r="E61" s="78"/>
      <c r="F61" s="85"/>
      <c r="G61" s="100" t="s">
        <v>68</v>
      </c>
      <c r="H61" s="82" t="s">
        <v>100</v>
      </c>
      <c r="I61" s="86">
        <v>30</v>
      </c>
      <c r="J61" s="79"/>
      <c r="K61" s="80"/>
      <c r="L61" s="67">
        <v>30</v>
      </c>
      <c r="M61" s="135">
        <f>H61-I61</f>
        <v>60</v>
      </c>
      <c r="N61" s="105"/>
      <c r="O61" s="117"/>
      <c r="P61" s="109">
        <v>3</v>
      </c>
      <c r="Q61" s="247"/>
      <c r="Y61" s="166"/>
      <c r="Z61" s="166"/>
    </row>
    <row r="62" spans="1:26" s="17" customFormat="1" ht="18" customHeight="1" thickBot="1">
      <c r="A62" s="250"/>
      <c r="B62" s="118" t="s">
        <v>139</v>
      </c>
      <c r="C62" s="569"/>
      <c r="D62" s="569"/>
      <c r="E62" s="569"/>
      <c r="F62" s="570"/>
      <c r="G62" s="264">
        <v>12</v>
      </c>
      <c r="H62" s="91">
        <v>360</v>
      </c>
      <c r="I62" s="63">
        <v>120</v>
      </c>
      <c r="J62" s="64">
        <f>SUM(J57:J61)</f>
        <v>40</v>
      </c>
      <c r="K62" s="62"/>
      <c r="L62" s="62">
        <v>80</v>
      </c>
      <c r="M62" s="115">
        <v>240</v>
      </c>
      <c r="N62" s="571"/>
      <c r="O62" s="80">
        <f>SUM(O57:O61)</f>
        <v>6</v>
      </c>
      <c r="P62" s="280">
        <f>SUM(P57:P61)</f>
        <v>6</v>
      </c>
      <c r="Q62" s="572"/>
      <c r="Y62" s="166"/>
      <c r="Z62" s="166"/>
    </row>
    <row r="63" spans="1:26" s="17" customFormat="1" ht="18" customHeight="1" thickBot="1">
      <c r="A63" s="870" t="s">
        <v>138</v>
      </c>
      <c r="B63" s="871"/>
      <c r="C63" s="871"/>
      <c r="D63" s="871"/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1"/>
      <c r="P63" s="871"/>
      <c r="Q63" s="875"/>
      <c r="Y63" s="166"/>
      <c r="Z63" s="166"/>
    </row>
    <row r="64" spans="1:26" s="17" customFormat="1" ht="30.75" customHeight="1">
      <c r="A64" s="282" t="s">
        <v>165</v>
      </c>
      <c r="B64" s="291" t="s">
        <v>116</v>
      </c>
      <c r="C64" s="573"/>
      <c r="D64" s="294" t="s">
        <v>208</v>
      </c>
      <c r="E64" s="574"/>
      <c r="F64" s="574"/>
      <c r="G64" s="136">
        <v>3</v>
      </c>
      <c r="H64" s="121">
        <f>G64*30</f>
        <v>90</v>
      </c>
      <c r="I64" s="137">
        <v>30</v>
      </c>
      <c r="J64" s="138">
        <v>20</v>
      </c>
      <c r="K64" s="120"/>
      <c r="L64" s="120">
        <v>10</v>
      </c>
      <c r="M64" s="123">
        <f>H64-I64</f>
        <v>60</v>
      </c>
      <c r="N64" s="119"/>
      <c r="O64" s="122">
        <v>3</v>
      </c>
      <c r="P64" s="139"/>
      <c r="Q64" s="246"/>
      <c r="Y64" s="166"/>
      <c r="Z64" s="166"/>
    </row>
    <row r="65" spans="1:26" s="17" customFormat="1" ht="17.25" customHeight="1">
      <c r="A65" s="284" t="s">
        <v>166</v>
      </c>
      <c r="B65" s="287" t="s">
        <v>158</v>
      </c>
      <c r="C65" s="575"/>
      <c r="D65" s="295" t="s">
        <v>209</v>
      </c>
      <c r="E65" s="569"/>
      <c r="F65" s="570"/>
      <c r="G65" s="74">
        <v>3</v>
      </c>
      <c r="H65" s="68">
        <v>90</v>
      </c>
      <c r="I65" s="37">
        <v>30</v>
      </c>
      <c r="J65" s="65">
        <v>20</v>
      </c>
      <c r="K65" s="61"/>
      <c r="L65" s="61">
        <v>10</v>
      </c>
      <c r="M65" s="107">
        <v>60</v>
      </c>
      <c r="N65" s="90"/>
      <c r="O65" s="66"/>
      <c r="P65" s="108">
        <v>3</v>
      </c>
      <c r="Q65" s="70"/>
      <c r="Y65" s="166"/>
      <c r="Z65" s="166"/>
    </row>
    <row r="66" spans="1:26" s="17" customFormat="1" ht="16.5" customHeight="1">
      <c r="A66" s="281" t="s">
        <v>167</v>
      </c>
      <c r="B66" s="288" t="s">
        <v>64</v>
      </c>
      <c r="C66" s="68"/>
      <c r="D66" s="106"/>
      <c r="E66" s="61"/>
      <c r="F66" s="72"/>
      <c r="G66" s="110">
        <v>6</v>
      </c>
      <c r="H66" s="73">
        <v>180</v>
      </c>
      <c r="I66" s="63">
        <v>60</v>
      </c>
      <c r="J66" s="64"/>
      <c r="K66" s="62"/>
      <c r="L66" s="62">
        <v>60</v>
      </c>
      <c r="M66" s="69">
        <v>120</v>
      </c>
      <c r="N66" s="68"/>
      <c r="O66" s="61"/>
      <c r="P66" s="60"/>
      <c r="Q66" s="70"/>
      <c r="Y66" s="166"/>
      <c r="Z66" s="166"/>
    </row>
    <row r="67" spans="1:26" s="17" customFormat="1" ht="18" customHeight="1">
      <c r="A67" s="284" t="s">
        <v>177</v>
      </c>
      <c r="B67" s="289" t="s">
        <v>64</v>
      </c>
      <c r="C67" s="75"/>
      <c r="D67" s="38" t="s">
        <v>208</v>
      </c>
      <c r="E67" s="36"/>
      <c r="F67" s="59"/>
      <c r="G67" s="84" t="s">
        <v>68</v>
      </c>
      <c r="H67" s="81" t="s">
        <v>100</v>
      </c>
      <c r="I67" s="37">
        <v>30</v>
      </c>
      <c r="J67" s="64"/>
      <c r="K67" s="62"/>
      <c r="L67" s="61">
        <v>30</v>
      </c>
      <c r="M67" s="102">
        <f>H67-I67</f>
        <v>60</v>
      </c>
      <c r="N67" s="90"/>
      <c r="O67" s="66">
        <v>3</v>
      </c>
      <c r="P67" s="108"/>
      <c r="Q67" s="70"/>
      <c r="Y67" s="166"/>
      <c r="Z67" s="166"/>
    </row>
    <row r="68" spans="1:26" s="17" customFormat="1" ht="15.75" customHeight="1" thickBot="1">
      <c r="A68" s="285" t="s">
        <v>178</v>
      </c>
      <c r="B68" s="290" t="s">
        <v>64</v>
      </c>
      <c r="C68" s="76"/>
      <c r="D68" s="77" t="s">
        <v>209</v>
      </c>
      <c r="E68" s="78"/>
      <c r="F68" s="85"/>
      <c r="G68" s="83" t="s">
        <v>68</v>
      </c>
      <c r="H68" s="82" t="s">
        <v>100</v>
      </c>
      <c r="I68" s="86">
        <v>30</v>
      </c>
      <c r="J68" s="79"/>
      <c r="K68" s="80"/>
      <c r="L68" s="67">
        <v>30</v>
      </c>
      <c r="M68" s="104">
        <f>H68-I68</f>
        <v>60</v>
      </c>
      <c r="N68" s="105"/>
      <c r="O68" s="117"/>
      <c r="P68" s="109">
        <v>3</v>
      </c>
      <c r="Q68" s="247"/>
      <c r="Y68" s="166"/>
      <c r="Z68" s="166"/>
    </row>
    <row r="69" spans="1:26" s="17" customFormat="1" ht="15.75" customHeight="1" thickBot="1">
      <c r="A69" s="134"/>
      <c r="B69" s="118" t="s">
        <v>145</v>
      </c>
      <c r="C69" s="76"/>
      <c r="D69" s="77"/>
      <c r="E69" s="78"/>
      <c r="F69" s="85"/>
      <c r="G69" s="111" t="s">
        <v>61</v>
      </c>
      <c r="H69" s="112" t="s">
        <v>176</v>
      </c>
      <c r="I69" s="113">
        <v>120</v>
      </c>
      <c r="J69" s="79">
        <v>40</v>
      </c>
      <c r="K69" s="80"/>
      <c r="L69" s="80">
        <v>80</v>
      </c>
      <c r="M69" s="114">
        <v>240</v>
      </c>
      <c r="N69" s="105"/>
      <c r="O69" s="80">
        <f>SUM(O64:O68)</f>
        <v>6</v>
      </c>
      <c r="P69" s="280">
        <f>SUM(P64:P68)</f>
        <v>6</v>
      </c>
      <c r="Q69" s="247"/>
      <c r="Y69" s="166"/>
      <c r="Z69" s="166"/>
    </row>
    <row r="70" spans="1:26" s="17" customFormat="1" ht="18" customHeight="1" thickBot="1">
      <c r="A70" s="876" t="s">
        <v>148</v>
      </c>
      <c r="B70" s="871"/>
      <c r="C70" s="871"/>
      <c r="D70" s="871"/>
      <c r="E70" s="871"/>
      <c r="F70" s="871"/>
      <c r="G70" s="871"/>
      <c r="H70" s="871"/>
      <c r="I70" s="871"/>
      <c r="J70" s="871"/>
      <c r="K70" s="871"/>
      <c r="L70" s="871"/>
      <c r="M70" s="871"/>
      <c r="N70" s="871"/>
      <c r="O70" s="871"/>
      <c r="P70" s="871"/>
      <c r="Q70" s="871"/>
      <c r="Y70" s="166"/>
      <c r="Z70" s="166"/>
    </row>
    <row r="71" spans="1:26" s="293" customFormat="1" ht="30.75" customHeight="1">
      <c r="A71" s="298" t="s">
        <v>179</v>
      </c>
      <c r="B71" s="299" t="s">
        <v>144</v>
      </c>
      <c r="C71" s="576"/>
      <c r="D71" s="577"/>
      <c r="E71" s="577"/>
      <c r="F71" s="578"/>
      <c r="G71" s="300">
        <v>12</v>
      </c>
      <c r="H71" s="301">
        <v>360</v>
      </c>
      <c r="I71" s="302">
        <v>180</v>
      </c>
      <c r="J71" s="577"/>
      <c r="K71" s="577"/>
      <c r="L71" s="302">
        <v>180</v>
      </c>
      <c r="M71" s="303">
        <v>180</v>
      </c>
      <c r="N71" s="579"/>
      <c r="O71" s="577"/>
      <c r="P71" s="580"/>
      <c r="Q71" s="544"/>
      <c r="Y71" s="348"/>
      <c r="Z71" s="348"/>
    </row>
    <row r="72" spans="1:26" s="293" customFormat="1" ht="30" customHeight="1">
      <c r="A72" s="304" t="s">
        <v>180</v>
      </c>
      <c r="B72" s="305" t="s">
        <v>144</v>
      </c>
      <c r="C72" s="581"/>
      <c r="D72" s="306"/>
      <c r="E72" s="306"/>
      <c r="F72" s="582"/>
      <c r="G72" s="183">
        <v>4</v>
      </c>
      <c r="H72" s="176">
        <v>120</v>
      </c>
      <c r="I72" s="176">
        <v>60</v>
      </c>
      <c r="J72" s="306"/>
      <c r="K72" s="306"/>
      <c r="L72" s="176">
        <v>60</v>
      </c>
      <c r="M72" s="182">
        <v>60</v>
      </c>
      <c r="N72" s="178">
        <v>4</v>
      </c>
      <c r="O72" s="176"/>
      <c r="P72" s="181"/>
      <c r="Q72" s="583"/>
      <c r="Y72" s="348"/>
      <c r="Z72" s="348"/>
    </row>
    <row r="73" spans="1:26" s="293" customFormat="1" ht="29.25" customHeight="1">
      <c r="A73" s="304" t="s">
        <v>181</v>
      </c>
      <c r="B73" s="305" t="s">
        <v>144</v>
      </c>
      <c r="C73" s="190"/>
      <c r="D73" s="191"/>
      <c r="E73" s="191"/>
      <c r="F73" s="307"/>
      <c r="G73" s="308" t="s">
        <v>56</v>
      </c>
      <c r="H73" s="176">
        <v>120</v>
      </c>
      <c r="I73" s="309" t="s">
        <v>150</v>
      </c>
      <c r="J73" s="309"/>
      <c r="K73" s="309"/>
      <c r="L73" s="309" t="s">
        <v>150</v>
      </c>
      <c r="M73" s="310" t="s">
        <v>150</v>
      </c>
      <c r="N73" s="311"/>
      <c r="O73" s="198">
        <v>6</v>
      </c>
      <c r="P73" s="196"/>
      <c r="Q73" s="584"/>
      <c r="Y73" s="348"/>
      <c r="Z73" s="348"/>
    </row>
    <row r="74" spans="1:26" s="293" customFormat="1" ht="33" customHeight="1" thickBot="1">
      <c r="A74" s="312" t="s">
        <v>182</v>
      </c>
      <c r="B74" s="313" t="s">
        <v>144</v>
      </c>
      <c r="C74" s="314"/>
      <c r="D74" s="315"/>
      <c r="E74" s="315"/>
      <c r="F74" s="609"/>
      <c r="G74" s="316" t="s">
        <v>56</v>
      </c>
      <c r="H74" s="176">
        <v>120</v>
      </c>
      <c r="I74" s="317" t="s">
        <v>150</v>
      </c>
      <c r="J74" s="317"/>
      <c r="K74" s="317"/>
      <c r="L74" s="317" t="s">
        <v>150</v>
      </c>
      <c r="M74" s="318" t="s">
        <v>150</v>
      </c>
      <c r="N74" s="186"/>
      <c r="O74" s="187"/>
      <c r="P74" s="195">
        <v>6</v>
      </c>
      <c r="Q74" s="585"/>
      <c r="Y74" s="348"/>
      <c r="Z74" s="348"/>
    </row>
    <row r="75" spans="1:26" s="17" customFormat="1" ht="18" customHeight="1" thickBot="1">
      <c r="A75" s="158"/>
      <c r="B75" s="266" t="s">
        <v>170</v>
      </c>
      <c r="C75" s="160"/>
      <c r="D75" s="161"/>
      <c r="E75" s="161"/>
      <c r="F75" s="159"/>
      <c r="G75" s="265">
        <v>12</v>
      </c>
      <c r="H75" s="163">
        <v>360</v>
      </c>
      <c r="I75" s="164">
        <v>180</v>
      </c>
      <c r="J75" s="164"/>
      <c r="K75" s="164"/>
      <c r="L75" s="164">
        <v>180</v>
      </c>
      <c r="M75" s="262">
        <v>180</v>
      </c>
      <c r="N75" s="263">
        <v>4</v>
      </c>
      <c r="O75" s="162">
        <v>6</v>
      </c>
      <c r="P75" s="263">
        <v>6</v>
      </c>
      <c r="Q75" s="165"/>
      <c r="Y75" s="166"/>
      <c r="Z75" s="166"/>
    </row>
    <row r="76" spans="1:26" s="17" customFormat="1" ht="18" customHeight="1" thickBot="1">
      <c r="A76" s="158"/>
      <c r="B76" s="266" t="s">
        <v>168</v>
      </c>
      <c r="C76" s="160"/>
      <c r="D76" s="161"/>
      <c r="E76" s="161"/>
      <c r="F76" s="159"/>
      <c r="G76" s="265">
        <f aca="true" t="shared" si="8" ref="G76:M76">G69+G54</f>
        <v>44.5</v>
      </c>
      <c r="H76" s="162">
        <f t="shared" si="8"/>
        <v>1335</v>
      </c>
      <c r="I76" s="162">
        <f t="shared" si="8"/>
        <v>474</v>
      </c>
      <c r="J76" s="162">
        <f t="shared" si="8"/>
        <v>196</v>
      </c>
      <c r="K76" s="162">
        <f t="shared" si="8"/>
        <v>132</v>
      </c>
      <c r="L76" s="162">
        <f t="shared" si="8"/>
        <v>131</v>
      </c>
      <c r="M76" s="162">
        <f t="shared" si="8"/>
        <v>861</v>
      </c>
      <c r="N76" s="162">
        <f>N62+N54</f>
        <v>11</v>
      </c>
      <c r="O76" s="162">
        <f>O75+O54</f>
        <v>17</v>
      </c>
      <c r="P76" s="162">
        <f>P75+P54</f>
        <v>16</v>
      </c>
      <c r="Q76" s="165"/>
      <c r="Y76" s="166"/>
      <c r="Z76" s="166"/>
    </row>
    <row r="77" spans="1:26" s="17" customFormat="1" ht="12" customHeight="1" thickBot="1">
      <c r="A77" s="870"/>
      <c r="B77" s="876"/>
      <c r="C77" s="876"/>
      <c r="D77" s="876"/>
      <c r="E77" s="876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7"/>
      <c r="Y77" s="166"/>
      <c r="Z77" s="166"/>
    </row>
    <row r="78" spans="1:26" s="17" customFormat="1" ht="18" customHeight="1" thickBot="1">
      <c r="A78" s="878"/>
      <c r="B78" s="879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80"/>
      <c r="Y78" s="166"/>
      <c r="Z78" s="166"/>
    </row>
    <row r="79" spans="1:26" s="17" customFormat="1" ht="19.5" customHeight="1" thickBot="1">
      <c r="A79" s="859" t="s">
        <v>160</v>
      </c>
      <c r="B79" s="860"/>
      <c r="C79" s="860"/>
      <c r="D79" s="860"/>
      <c r="E79" s="860"/>
      <c r="F79" s="860"/>
      <c r="G79" s="860"/>
      <c r="H79" s="860"/>
      <c r="I79" s="860"/>
      <c r="J79" s="860"/>
      <c r="K79" s="860"/>
      <c r="L79" s="860"/>
      <c r="M79" s="860"/>
      <c r="N79" s="861"/>
      <c r="O79" s="861"/>
      <c r="P79" s="861"/>
      <c r="Q79" s="862"/>
      <c r="Y79" s="166"/>
      <c r="Z79" s="166"/>
    </row>
    <row r="80" spans="1:26" s="17" customFormat="1" ht="21" customHeight="1">
      <c r="A80" s="261" t="s">
        <v>171</v>
      </c>
      <c r="B80" s="199" t="s">
        <v>26</v>
      </c>
      <c r="C80" s="200"/>
      <c r="D80" s="201" t="s">
        <v>35</v>
      </c>
      <c r="E80" s="202"/>
      <c r="F80" s="203"/>
      <c r="G80" s="269">
        <f>H80/30</f>
        <v>6</v>
      </c>
      <c r="H80" s="270">
        <v>180</v>
      </c>
      <c r="I80" s="204"/>
      <c r="J80" s="205"/>
      <c r="K80" s="206"/>
      <c r="L80" s="206"/>
      <c r="M80" s="207"/>
      <c r="N80" s="208"/>
      <c r="O80" s="208"/>
      <c r="P80" s="208"/>
      <c r="Q80" s="255"/>
      <c r="Y80" s="166"/>
      <c r="Z80" s="166"/>
    </row>
    <row r="81" spans="1:26" s="17" customFormat="1" ht="21" customHeight="1" thickBot="1">
      <c r="A81" s="268" t="s">
        <v>172</v>
      </c>
      <c r="B81" s="209" t="s">
        <v>66</v>
      </c>
      <c r="C81" s="210"/>
      <c r="D81" s="211"/>
      <c r="E81" s="212"/>
      <c r="F81" s="213"/>
      <c r="G81" s="239">
        <v>21</v>
      </c>
      <c r="H81" s="271">
        <f>G81*30</f>
        <v>630</v>
      </c>
      <c r="I81" s="214"/>
      <c r="J81" s="215"/>
      <c r="K81" s="216"/>
      <c r="L81" s="216"/>
      <c r="M81" s="171"/>
      <c r="N81" s="217"/>
      <c r="O81" s="217"/>
      <c r="P81" s="217"/>
      <c r="Q81" s="256"/>
      <c r="Y81" s="166"/>
      <c r="Z81" s="166"/>
    </row>
    <row r="82" spans="1:26" s="17" customFormat="1" ht="21" customHeight="1" thickBot="1">
      <c r="A82" s="863" t="s">
        <v>33</v>
      </c>
      <c r="B82" s="864"/>
      <c r="C82" s="864"/>
      <c r="D82" s="864"/>
      <c r="E82" s="864"/>
      <c r="F82" s="865"/>
      <c r="G82" s="218">
        <f>G80+G81</f>
        <v>27</v>
      </c>
      <c r="H82" s="219">
        <f>H80+H81</f>
        <v>810</v>
      </c>
      <c r="I82" s="220">
        <f aca="true" t="shared" si="9" ref="I82:N82">SUM(I80:I81)</f>
        <v>0</v>
      </c>
      <c r="J82" s="220">
        <f t="shared" si="9"/>
        <v>0</v>
      </c>
      <c r="K82" s="220">
        <f t="shared" si="9"/>
        <v>0</v>
      </c>
      <c r="L82" s="220">
        <f t="shared" si="9"/>
        <v>0</v>
      </c>
      <c r="M82" s="221">
        <f t="shared" si="9"/>
        <v>0</v>
      </c>
      <c r="N82" s="222">
        <f t="shared" si="9"/>
        <v>0</v>
      </c>
      <c r="O82" s="223">
        <v>0</v>
      </c>
      <c r="P82" s="223">
        <f>SUM(P80:P81)</f>
        <v>0</v>
      </c>
      <c r="Q82" s="224"/>
      <c r="Y82" s="166"/>
      <c r="Z82" s="166"/>
    </row>
    <row r="83" spans="1:26" s="17" customFormat="1" ht="14.25" customHeight="1" thickBot="1">
      <c r="A83" s="866"/>
      <c r="B83" s="867"/>
      <c r="C83" s="867"/>
      <c r="D83" s="867"/>
      <c r="E83" s="867"/>
      <c r="F83" s="867"/>
      <c r="G83" s="867"/>
      <c r="H83" s="867"/>
      <c r="I83" s="867"/>
      <c r="J83" s="867"/>
      <c r="K83" s="867"/>
      <c r="L83" s="867"/>
      <c r="M83" s="867"/>
      <c r="N83" s="867"/>
      <c r="O83" s="867"/>
      <c r="P83" s="867"/>
      <c r="Q83" s="867"/>
      <c r="Y83" s="166"/>
      <c r="Z83" s="166"/>
    </row>
    <row r="84" spans="1:26" s="17" customFormat="1" ht="21" customHeight="1" thickBot="1">
      <c r="A84" s="859" t="s">
        <v>113</v>
      </c>
      <c r="B84" s="860"/>
      <c r="C84" s="860"/>
      <c r="D84" s="860"/>
      <c r="E84" s="860"/>
      <c r="F84" s="860"/>
      <c r="G84" s="860"/>
      <c r="H84" s="860"/>
      <c r="I84" s="860"/>
      <c r="J84" s="860"/>
      <c r="K84" s="860"/>
      <c r="L84" s="860"/>
      <c r="M84" s="860"/>
      <c r="N84" s="861"/>
      <c r="O84" s="861"/>
      <c r="P84" s="861"/>
      <c r="Q84" s="862"/>
      <c r="Y84" s="166"/>
      <c r="Z84" s="166"/>
    </row>
    <row r="85" spans="1:26" s="17" customFormat="1" ht="21" customHeight="1" thickBot="1">
      <c r="A85" s="174" t="s">
        <v>161</v>
      </c>
      <c r="B85" s="226" t="s">
        <v>67</v>
      </c>
      <c r="C85" s="227">
        <v>3</v>
      </c>
      <c r="D85" s="228"/>
      <c r="E85" s="228"/>
      <c r="F85" s="229"/>
      <c r="G85" s="188">
        <f>H85/30</f>
        <v>3</v>
      </c>
      <c r="H85" s="230">
        <v>90</v>
      </c>
      <c r="I85" s="231"/>
      <c r="J85" s="231"/>
      <c r="K85" s="232"/>
      <c r="L85" s="232"/>
      <c r="M85" s="233"/>
      <c r="N85" s="606"/>
      <c r="O85" s="607"/>
      <c r="P85" s="608"/>
      <c r="Q85" s="188"/>
      <c r="Y85" s="166"/>
      <c r="Z85" s="166"/>
    </row>
    <row r="86" spans="1:26" s="17" customFormat="1" ht="21" customHeight="1" thickBot="1">
      <c r="A86" s="868" t="s">
        <v>33</v>
      </c>
      <c r="B86" s="869"/>
      <c r="C86" s="869"/>
      <c r="D86" s="869"/>
      <c r="E86" s="869"/>
      <c r="F86" s="869"/>
      <c r="G86" s="188">
        <v>3</v>
      </c>
      <c r="H86" s="234">
        <f>H85</f>
        <v>90</v>
      </c>
      <c r="I86" s="587">
        <f aca="true" t="shared" si="10" ref="I86:N86">I85</f>
        <v>0</v>
      </c>
      <c r="J86" s="587">
        <f t="shared" si="10"/>
        <v>0</v>
      </c>
      <c r="K86" s="587">
        <f t="shared" si="10"/>
        <v>0</v>
      </c>
      <c r="L86" s="587">
        <f t="shared" si="10"/>
        <v>0</v>
      </c>
      <c r="M86" s="588">
        <f t="shared" si="10"/>
        <v>0</v>
      </c>
      <c r="N86" s="586">
        <f t="shared" si="10"/>
        <v>0</v>
      </c>
      <c r="O86" s="587">
        <v>0</v>
      </c>
      <c r="P86" s="588">
        <f>P85</f>
        <v>0</v>
      </c>
      <c r="Q86" s="188"/>
      <c r="Y86" s="166"/>
      <c r="Z86" s="166"/>
    </row>
    <row r="87" spans="1:26" s="17" customFormat="1" ht="37.5" customHeight="1" thickBot="1">
      <c r="A87" s="863"/>
      <c r="B87" s="864"/>
      <c r="C87" s="864"/>
      <c r="D87" s="864"/>
      <c r="E87" s="864"/>
      <c r="F87" s="864"/>
      <c r="G87" s="864"/>
      <c r="H87" s="864"/>
      <c r="I87" s="864"/>
      <c r="J87" s="864"/>
      <c r="K87" s="864"/>
      <c r="L87" s="864"/>
      <c r="M87" s="864"/>
      <c r="N87" s="864"/>
      <c r="O87" s="864"/>
      <c r="P87" s="864"/>
      <c r="Q87" s="865"/>
      <c r="Y87" s="166"/>
      <c r="Z87" s="166"/>
    </row>
    <row r="88" spans="1:26" s="17" customFormat="1" ht="21" customHeight="1" thickBot="1">
      <c r="A88" s="852" t="s">
        <v>155</v>
      </c>
      <c r="B88" s="853"/>
      <c r="C88" s="853"/>
      <c r="D88" s="853"/>
      <c r="E88" s="853"/>
      <c r="F88" s="853"/>
      <c r="G88" s="853"/>
      <c r="H88" s="853"/>
      <c r="I88" s="853"/>
      <c r="J88" s="853"/>
      <c r="K88" s="853"/>
      <c r="L88" s="853"/>
      <c r="M88" s="853"/>
      <c r="N88" s="853"/>
      <c r="O88" s="853"/>
      <c r="P88" s="853"/>
      <c r="Q88" s="853"/>
      <c r="Y88" s="166"/>
      <c r="Z88" s="166"/>
    </row>
    <row r="89" spans="1:26" s="17" customFormat="1" ht="23.25" customHeight="1" thickBot="1">
      <c r="A89" s="854" t="s">
        <v>40</v>
      </c>
      <c r="B89" s="854"/>
      <c r="C89" s="854"/>
      <c r="D89" s="854"/>
      <c r="E89" s="854"/>
      <c r="F89" s="854"/>
      <c r="G89" s="235">
        <f aca="true" t="shared" si="11" ref="G89:M89">G23+G39+G54+G62+G82+G86</f>
        <v>90</v>
      </c>
      <c r="H89" s="241">
        <f t="shared" si="11"/>
        <v>2700</v>
      </c>
      <c r="I89" s="241">
        <f t="shared" si="11"/>
        <v>611</v>
      </c>
      <c r="J89" s="241">
        <f t="shared" si="11"/>
        <v>261</v>
      </c>
      <c r="K89" s="241">
        <f t="shared" si="11"/>
        <v>132</v>
      </c>
      <c r="L89" s="241">
        <f t="shared" si="11"/>
        <v>233</v>
      </c>
      <c r="M89" s="241">
        <f t="shared" si="11"/>
        <v>1159</v>
      </c>
      <c r="N89" s="235">
        <f>N76+N23+N39+N82+N86</f>
        <v>18.5</v>
      </c>
      <c r="O89" s="235">
        <f>O76+O23+O39+O82+O86</f>
        <v>20.5</v>
      </c>
      <c r="P89" s="235">
        <f>P76+P23+P39+P82+P86</f>
        <v>18</v>
      </c>
      <c r="Q89" s="251"/>
      <c r="Y89" s="166"/>
      <c r="Z89" s="166"/>
    </row>
    <row r="90" spans="1:26" s="19" customFormat="1" ht="21.75" customHeight="1" thickBot="1">
      <c r="A90" s="855" t="s">
        <v>39</v>
      </c>
      <c r="B90" s="856"/>
      <c r="C90" s="856"/>
      <c r="D90" s="856"/>
      <c r="E90" s="856"/>
      <c r="F90" s="856"/>
      <c r="G90" s="856"/>
      <c r="H90" s="856"/>
      <c r="I90" s="856"/>
      <c r="J90" s="856"/>
      <c r="K90" s="856"/>
      <c r="L90" s="856"/>
      <c r="M90" s="856"/>
      <c r="N90" s="188">
        <f>N89</f>
        <v>18.5</v>
      </c>
      <c r="O90" s="236">
        <f>O89</f>
        <v>20.5</v>
      </c>
      <c r="P90" s="236">
        <f>P89</f>
        <v>18</v>
      </c>
      <c r="Q90" s="236"/>
      <c r="Y90" s="297"/>
      <c r="Z90" s="297"/>
    </row>
    <row r="91" spans="1:26" s="17" customFormat="1" ht="16.5" thickBot="1">
      <c r="A91" s="857" t="s">
        <v>37</v>
      </c>
      <c r="B91" s="858"/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589">
        <v>4</v>
      </c>
      <c r="O91" s="590">
        <v>1</v>
      </c>
      <c r="P91" s="591" t="s">
        <v>205</v>
      </c>
      <c r="Q91" s="591"/>
      <c r="Y91" s="166"/>
      <c r="Z91" s="166"/>
    </row>
    <row r="92" spans="1:26" s="17" customFormat="1" ht="16.5" thickBot="1">
      <c r="A92" s="857" t="s">
        <v>38</v>
      </c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590">
        <v>4</v>
      </c>
      <c r="O92" s="590" t="s">
        <v>204</v>
      </c>
      <c r="P92" s="592" t="s">
        <v>206</v>
      </c>
      <c r="Q92" s="590">
        <v>1</v>
      </c>
      <c r="Y92" s="166"/>
      <c r="Z92" s="166"/>
    </row>
    <row r="93" spans="1:26" s="17" customFormat="1" ht="16.5" thickBot="1">
      <c r="A93" s="857" t="s">
        <v>42</v>
      </c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590"/>
      <c r="O93" s="591"/>
      <c r="P93" s="591"/>
      <c r="Q93" s="591"/>
      <c r="S93" s="17" t="s">
        <v>214</v>
      </c>
      <c r="T93" s="17">
        <v>21</v>
      </c>
      <c r="Y93" s="166"/>
      <c r="Z93" s="166"/>
    </row>
    <row r="94" spans="1:26" s="17" customFormat="1" ht="16.5" thickBot="1">
      <c r="A94" s="844" t="s">
        <v>41</v>
      </c>
      <c r="B94" s="845"/>
      <c r="C94" s="845"/>
      <c r="D94" s="845"/>
      <c r="E94" s="845"/>
      <c r="F94" s="845"/>
      <c r="G94" s="845"/>
      <c r="H94" s="845"/>
      <c r="I94" s="845"/>
      <c r="J94" s="845"/>
      <c r="K94" s="845"/>
      <c r="L94" s="845"/>
      <c r="M94" s="846"/>
      <c r="N94" s="593"/>
      <c r="O94" s="594">
        <v>1</v>
      </c>
      <c r="P94" s="595"/>
      <c r="Q94" s="594"/>
      <c r="S94" s="17" t="s">
        <v>215</v>
      </c>
      <c r="T94" s="17">
        <f>0.8*21</f>
        <v>16.8</v>
      </c>
      <c r="Y94" s="166"/>
      <c r="Z94" s="166"/>
    </row>
    <row r="95" spans="1:26" s="17" customFormat="1" ht="15.75" customHeight="1" thickBot="1">
      <c r="A95" s="259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847">
        <f>G17+G39+G54+G62</f>
        <v>60</v>
      </c>
      <c r="O95" s="848"/>
      <c r="P95" s="849"/>
      <c r="Q95" s="252">
        <f>G82+G86</f>
        <v>30</v>
      </c>
      <c r="S95" s="17" t="s">
        <v>216</v>
      </c>
      <c r="T95" s="17">
        <f>0.15*T93</f>
        <v>3.15</v>
      </c>
      <c r="Y95" s="166"/>
      <c r="Z95" s="166"/>
    </row>
    <row r="96" spans="1:26" s="17" customFormat="1" ht="15.75" customHeight="1">
      <c r="A96" s="260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9"/>
      <c r="O96" s="240"/>
      <c r="P96" s="240"/>
      <c r="Q96" s="253"/>
      <c r="S96" s="17" t="s">
        <v>217</v>
      </c>
      <c r="T96" s="17">
        <f>T93-T94-T95</f>
        <v>1.0499999999999994</v>
      </c>
      <c r="Y96" s="166"/>
      <c r="Z96" s="166"/>
    </row>
    <row r="97" spans="1:26" s="17" customFormat="1" ht="15.75" customHeight="1">
      <c r="A97" s="260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9"/>
      <c r="O97" s="240"/>
      <c r="P97" s="240"/>
      <c r="Q97" s="253"/>
      <c r="Y97" s="166"/>
      <c r="Z97" s="166"/>
    </row>
    <row r="98" spans="1:26" s="17" customFormat="1" ht="15.75" customHeight="1">
      <c r="A98" s="260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9"/>
      <c r="O98" s="240"/>
      <c r="P98" s="240"/>
      <c r="Q98" s="253"/>
      <c r="Y98" s="166"/>
      <c r="Z98" s="166"/>
    </row>
    <row r="99" spans="1:26" s="17" customFormat="1" ht="15" customHeight="1">
      <c r="A99" s="260"/>
      <c r="B99" s="242" t="s">
        <v>101</v>
      </c>
      <c r="C99" s="238"/>
      <c r="D99" s="243"/>
      <c r="E99" s="243"/>
      <c r="F99" s="243"/>
      <c r="G99" s="238"/>
      <c r="H99" s="850" t="s">
        <v>103</v>
      </c>
      <c r="I99" s="851"/>
      <c r="J99" s="851"/>
      <c r="K99" s="851"/>
      <c r="L99" s="851"/>
      <c r="M99" s="238"/>
      <c r="N99" s="238"/>
      <c r="O99" s="244"/>
      <c r="P99" s="238"/>
      <c r="Q99" s="254"/>
      <c r="Y99" s="166"/>
      <c r="Z99" s="166"/>
    </row>
    <row r="100" spans="1:26" s="17" customFormat="1" ht="21.75" customHeight="1">
      <c r="A100" s="260"/>
      <c r="B100" s="242" t="s">
        <v>151</v>
      </c>
      <c r="C100" s="238"/>
      <c r="D100" s="245"/>
      <c r="E100" s="245"/>
      <c r="F100" s="245"/>
      <c r="G100" s="238"/>
      <c r="H100" s="850" t="s">
        <v>153</v>
      </c>
      <c r="I100" s="851"/>
      <c r="J100" s="851"/>
      <c r="K100" s="851"/>
      <c r="L100" s="851"/>
      <c r="M100" s="238"/>
      <c r="N100" s="238"/>
      <c r="O100" s="244"/>
      <c r="P100" s="238"/>
      <c r="Q100" s="254"/>
      <c r="Y100" s="166"/>
      <c r="Z100" s="166"/>
    </row>
    <row r="101" spans="1:26" s="17" customFormat="1" ht="20.25" customHeight="1">
      <c r="A101" s="260"/>
      <c r="B101" s="242" t="s">
        <v>154</v>
      </c>
      <c r="C101" s="238"/>
      <c r="D101" s="245"/>
      <c r="E101" s="245"/>
      <c r="F101" s="245"/>
      <c r="G101" s="238"/>
      <c r="H101" s="850" t="s">
        <v>152</v>
      </c>
      <c r="I101" s="851"/>
      <c r="J101" s="851"/>
      <c r="K101" s="851"/>
      <c r="L101" s="851"/>
      <c r="M101" s="238"/>
      <c r="N101" s="238"/>
      <c r="O101" s="238"/>
      <c r="P101" s="238"/>
      <c r="Q101" s="254"/>
      <c r="Y101" s="166"/>
      <c r="Z101" s="166"/>
    </row>
    <row r="102" spans="1:26" s="17" customFormat="1" ht="22.5" customHeight="1">
      <c r="A102" s="260"/>
      <c r="B102" s="242" t="s">
        <v>102</v>
      </c>
      <c r="C102" s="238"/>
      <c r="D102" s="245"/>
      <c r="E102" s="245"/>
      <c r="F102" s="245"/>
      <c r="G102" s="238"/>
      <c r="H102" s="850" t="s">
        <v>104</v>
      </c>
      <c r="I102" s="851"/>
      <c r="J102" s="851"/>
      <c r="K102" s="851"/>
      <c r="L102" s="851"/>
      <c r="M102" s="238"/>
      <c r="N102" s="238"/>
      <c r="O102" s="238"/>
      <c r="P102" s="238"/>
      <c r="Q102" s="254"/>
      <c r="Y102" s="166"/>
      <c r="Z102" s="166"/>
    </row>
    <row r="103" spans="1:26" s="17" customFormat="1" ht="15.75">
      <c r="A103" s="260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54"/>
      <c r="Y103" s="166"/>
      <c r="Z103" s="166"/>
    </row>
    <row r="104" spans="25:26" s="17" customFormat="1" ht="15.75">
      <c r="Y104" s="166"/>
      <c r="Z104" s="166"/>
    </row>
    <row r="105" spans="1:26" s="17" customFormat="1" ht="15.75">
      <c r="A105" s="13"/>
      <c r="Y105" s="166"/>
      <c r="Z105" s="166"/>
    </row>
    <row r="106" spans="1:26" s="17" customFormat="1" ht="15.75">
      <c r="A106" s="13"/>
      <c r="Y106" s="166"/>
      <c r="Z106" s="166"/>
    </row>
    <row r="107" spans="1:26" s="17" customFormat="1" ht="15.75">
      <c r="A107" s="20"/>
      <c r="B107" s="843"/>
      <c r="C107" s="843"/>
      <c r="D107" s="843"/>
      <c r="E107" s="843"/>
      <c r="F107" s="843"/>
      <c r="G107" s="843"/>
      <c r="H107" s="843"/>
      <c r="I107" s="843"/>
      <c r="J107" s="843"/>
      <c r="K107" s="843"/>
      <c r="L107" s="843"/>
      <c r="M107" s="843"/>
      <c r="N107" s="843"/>
      <c r="O107" s="843"/>
      <c r="P107" s="843"/>
      <c r="Q107" s="843"/>
      <c r="Y107" s="166"/>
      <c r="Z107" s="166"/>
    </row>
    <row r="108" spans="1:26" s="17" customFormat="1" ht="15.75">
      <c r="A108" s="13"/>
      <c r="C108" s="21"/>
      <c r="D108" s="22"/>
      <c r="E108" s="22"/>
      <c r="F108" s="21"/>
      <c r="G108" s="21"/>
      <c r="H108" s="21"/>
      <c r="Y108" s="166"/>
      <c r="Z108" s="166"/>
    </row>
    <row r="109" spans="1:26" s="17" customFormat="1" ht="15.75">
      <c r="A109" s="13"/>
      <c r="B109" s="23"/>
      <c r="C109" s="24"/>
      <c r="D109" s="24"/>
      <c r="E109" s="24"/>
      <c r="F109" s="23"/>
      <c r="G109" s="23"/>
      <c r="H109" s="23"/>
      <c r="I109" s="23"/>
      <c r="J109" s="23"/>
      <c r="K109" s="23"/>
      <c r="L109" s="24"/>
      <c r="M109" s="24"/>
      <c r="N109" s="24"/>
      <c r="O109" s="25"/>
      <c r="P109" s="25"/>
      <c r="Q109" s="25"/>
      <c r="Y109" s="166"/>
      <c r="Z109" s="166"/>
    </row>
    <row r="110" spans="1:26" s="17" customFormat="1" ht="15.75">
      <c r="A110" s="13"/>
      <c r="B110" s="23"/>
      <c r="C110" s="24"/>
      <c r="D110" s="24"/>
      <c r="E110" s="24"/>
      <c r="F110" s="23"/>
      <c r="G110" s="23"/>
      <c r="H110" s="23"/>
      <c r="I110" s="23"/>
      <c r="J110" s="23"/>
      <c r="K110" s="23"/>
      <c r="L110" s="24"/>
      <c r="M110" s="24"/>
      <c r="N110" s="24"/>
      <c r="O110" s="25"/>
      <c r="P110" s="25"/>
      <c r="Q110" s="25"/>
      <c r="Y110" s="166"/>
      <c r="Z110" s="166"/>
    </row>
    <row r="111" spans="1:26" s="17" customFormat="1" ht="15.75">
      <c r="A111" s="13"/>
      <c r="B111" s="23"/>
      <c r="C111" s="24"/>
      <c r="D111" s="24"/>
      <c r="E111" s="24"/>
      <c r="F111" s="23"/>
      <c r="G111" s="23"/>
      <c r="H111" s="23"/>
      <c r="I111" s="23"/>
      <c r="J111" s="23"/>
      <c r="K111" s="23"/>
      <c r="L111" s="24"/>
      <c r="M111" s="24"/>
      <c r="N111" s="24"/>
      <c r="O111" s="25"/>
      <c r="P111" s="25"/>
      <c r="Q111" s="25"/>
      <c r="Y111" s="166"/>
      <c r="Z111" s="166"/>
    </row>
    <row r="112" spans="1:26" s="17" customFormat="1" ht="15.75" customHeight="1">
      <c r="A112" s="13"/>
      <c r="B112" s="23"/>
      <c r="C112" s="24"/>
      <c r="D112" s="24"/>
      <c r="E112" s="24"/>
      <c r="F112" s="23"/>
      <c r="G112" s="23"/>
      <c r="H112" s="23"/>
      <c r="I112" s="23"/>
      <c r="J112" s="23"/>
      <c r="K112" s="23"/>
      <c r="L112" s="24"/>
      <c r="M112" s="24"/>
      <c r="N112" s="24"/>
      <c r="O112" s="25"/>
      <c r="P112" s="25"/>
      <c r="Q112" s="25"/>
      <c r="Y112" s="166"/>
      <c r="Z112" s="166"/>
    </row>
    <row r="113" spans="1:26" s="17" customFormat="1" ht="15.75">
      <c r="A113" s="13"/>
      <c r="B113" s="23"/>
      <c r="C113" s="24"/>
      <c r="D113" s="24"/>
      <c r="E113" s="24"/>
      <c r="F113" s="23"/>
      <c r="G113" s="23"/>
      <c r="H113" s="23"/>
      <c r="I113" s="23"/>
      <c r="J113" s="23"/>
      <c r="K113" s="23"/>
      <c r="L113" s="24"/>
      <c r="M113" s="24"/>
      <c r="N113" s="24"/>
      <c r="O113" s="25"/>
      <c r="P113" s="25"/>
      <c r="Q113" s="25"/>
      <c r="Y113" s="166"/>
      <c r="Z113" s="166"/>
    </row>
    <row r="114" spans="1:26" s="17" customFormat="1" ht="15.75">
      <c r="A114" s="13"/>
      <c r="B114" s="26"/>
      <c r="C114" s="27"/>
      <c r="D114" s="27"/>
      <c r="E114" s="27"/>
      <c r="F114" s="26"/>
      <c r="G114" s="26"/>
      <c r="H114" s="26"/>
      <c r="I114" s="26"/>
      <c r="J114" s="26"/>
      <c r="K114" s="26"/>
      <c r="L114" s="27"/>
      <c r="M114" s="27"/>
      <c r="N114" s="27"/>
      <c r="O114" s="28"/>
      <c r="P114" s="28"/>
      <c r="Q114" s="28"/>
      <c r="Y114" s="166"/>
      <c r="Z114" s="166"/>
    </row>
    <row r="115" spans="1:26" s="29" customFormat="1" ht="15.75">
      <c r="A115" s="13"/>
      <c r="B115" s="26"/>
      <c r="C115" s="27"/>
      <c r="D115" s="27"/>
      <c r="E115" s="27"/>
      <c r="F115" s="26"/>
      <c r="G115" s="26"/>
      <c r="H115" s="26"/>
      <c r="I115" s="26"/>
      <c r="J115" s="26"/>
      <c r="K115" s="26"/>
      <c r="L115" s="27"/>
      <c r="M115" s="27"/>
      <c r="N115" s="27"/>
      <c r="O115" s="28"/>
      <c r="P115" s="28"/>
      <c r="Q115" s="28"/>
      <c r="Y115" s="350"/>
      <c r="Z115" s="350"/>
    </row>
    <row r="116" spans="1:26" s="17" customFormat="1" ht="15.75">
      <c r="A116" s="13"/>
      <c r="B116" s="26"/>
      <c r="C116" s="27"/>
      <c r="D116" s="27"/>
      <c r="E116" s="27"/>
      <c r="F116" s="26"/>
      <c r="G116" s="26"/>
      <c r="H116" s="26"/>
      <c r="I116" s="26"/>
      <c r="J116" s="26"/>
      <c r="K116" s="26"/>
      <c r="L116" s="27"/>
      <c r="M116" s="27"/>
      <c r="N116" s="27"/>
      <c r="O116" s="28"/>
      <c r="P116" s="28"/>
      <c r="Q116" s="28"/>
      <c r="Y116" s="166"/>
      <c r="Z116" s="166"/>
    </row>
    <row r="117" spans="1:26" s="17" customFormat="1" ht="15.75">
      <c r="A117" s="13"/>
      <c r="B117" s="26"/>
      <c r="C117" s="27"/>
      <c r="D117" s="27"/>
      <c r="E117" s="27"/>
      <c r="F117" s="26"/>
      <c r="G117" s="26"/>
      <c r="H117" s="26"/>
      <c r="I117" s="26"/>
      <c r="J117" s="26"/>
      <c r="K117" s="26"/>
      <c r="L117" s="27"/>
      <c r="M117" s="27"/>
      <c r="N117" s="27"/>
      <c r="O117" s="28"/>
      <c r="P117" s="28"/>
      <c r="Q117" s="28"/>
      <c r="Y117" s="166"/>
      <c r="Z117" s="166"/>
    </row>
    <row r="118" spans="1:26" s="17" customFormat="1" ht="15.75">
      <c r="A118" s="13"/>
      <c r="B118" s="26"/>
      <c r="C118" s="27"/>
      <c r="D118" s="27"/>
      <c r="E118" s="27"/>
      <c r="F118" s="26"/>
      <c r="G118" s="26"/>
      <c r="H118" s="26"/>
      <c r="I118" s="26"/>
      <c r="J118" s="26"/>
      <c r="K118" s="26"/>
      <c r="L118" s="27"/>
      <c r="M118" s="27"/>
      <c r="N118" s="27"/>
      <c r="O118" s="28"/>
      <c r="P118" s="28"/>
      <c r="Q118" s="28"/>
      <c r="Y118" s="166"/>
      <c r="Z118" s="166"/>
    </row>
    <row r="119" spans="1:26" s="17" customFormat="1" ht="15.75">
      <c r="A119" s="13"/>
      <c r="B119" s="26"/>
      <c r="C119" s="27"/>
      <c r="D119" s="27"/>
      <c r="E119" s="27"/>
      <c r="F119" s="26"/>
      <c r="G119" s="26"/>
      <c r="H119" s="26"/>
      <c r="I119" s="26"/>
      <c r="J119" s="26"/>
      <c r="K119" s="26"/>
      <c r="L119" s="27"/>
      <c r="M119" s="27"/>
      <c r="N119" s="27"/>
      <c r="O119" s="28"/>
      <c r="P119" s="28"/>
      <c r="Q119" s="28"/>
      <c r="Y119" s="166"/>
      <c r="Z119" s="166"/>
    </row>
    <row r="120" spans="1:26" s="17" customFormat="1" ht="15.75">
      <c r="A120" s="13"/>
      <c r="B120" s="26"/>
      <c r="C120" s="27"/>
      <c r="D120" s="27"/>
      <c r="E120" s="27"/>
      <c r="F120" s="26"/>
      <c r="G120" s="26"/>
      <c r="H120" s="26"/>
      <c r="I120" s="26"/>
      <c r="J120" s="26"/>
      <c r="K120" s="26"/>
      <c r="L120" s="27"/>
      <c r="M120" s="27"/>
      <c r="N120" s="27"/>
      <c r="O120" s="28"/>
      <c r="P120" s="28"/>
      <c r="Q120" s="28"/>
      <c r="Y120" s="166"/>
      <c r="Z120" s="166"/>
    </row>
    <row r="121" spans="1:26" s="17" customFormat="1" ht="15.75">
      <c r="A121" s="13"/>
      <c r="B121" s="26"/>
      <c r="C121" s="27"/>
      <c r="D121" s="27"/>
      <c r="E121" s="27"/>
      <c r="F121" s="26"/>
      <c r="G121" s="26"/>
      <c r="H121" s="26"/>
      <c r="I121" s="26"/>
      <c r="J121" s="26"/>
      <c r="K121" s="26"/>
      <c r="L121" s="27"/>
      <c r="M121" s="27"/>
      <c r="N121" s="27"/>
      <c r="O121" s="28"/>
      <c r="P121" s="28"/>
      <c r="Q121" s="28"/>
      <c r="Y121" s="166"/>
      <c r="Z121" s="166"/>
    </row>
    <row r="122" spans="1:26" s="17" customFormat="1" ht="15.75">
      <c r="A122" s="13"/>
      <c r="B122" s="26"/>
      <c r="C122" s="27"/>
      <c r="D122" s="27"/>
      <c r="E122" s="27"/>
      <c r="F122" s="26"/>
      <c r="G122" s="26"/>
      <c r="H122" s="26"/>
      <c r="I122" s="26"/>
      <c r="J122" s="26"/>
      <c r="K122" s="26"/>
      <c r="L122" s="27"/>
      <c r="M122" s="27"/>
      <c r="N122" s="27"/>
      <c r="O122" s="28"/>
      <c r="P122" s="28"/>
      <c r="Q122" s="28"/>
      <c r="Y122" s="166"/>
      <c r="Z122" s="166"/>
    </row>
    <row r="123" spans="1:26" s="17" customFormat="1" ht="15.75">
      <c r="A123" s="13"/>
      <c r="B123" s="26"/>
      <c r="C123" s="27"/>
      <c r="D123" s="27"/>
      <c r="E123" s="27"/>
      <c r="F123" s="26"/>
      <c r="G123" s="26"/>
      <c r="H123" s="26"/>
      <c r="I123" s="26"/>
      <c r="J123" s="26"/>
      <c r="K123" s="26"/>
      <c r="L123" s="27"/>
      <c r="M123" s="27"/>
      <c r="N123" s="27"/>
      <c r="O123" s="28"/>
      <c r="P123" s="28"/>
      <c r="Q123" s="28"/>
      <c r="Y123" s="166"/>
      <c r="Z123" s="166"/>
    </row>
    <row r="124" spans="1:26" s="17" customFormat="1" ht="15.75">
      <c r="A124" s="13"/>
      <c r="B124" s="26"/>
      <c r="C124" s="27"/>
      <c r="D124" s="27"/>
      <c r="E124" s="27"/>
      <c r="F124" s="26"/>
      <c r="G124" s="26"/>
      <c r="H124" s="26"/>
      <c r="I124" s="26"/>
      <c r="J124" s="26"/>
      <c r="K124" s="26"/>
      <c r="L124" s="27"/>
      <c r="M124" s="27"/>
      <c r="N124" s="27"/>
      <c r="O124" s="28"/>
      <c r="P124" s="28"/>
      <c r="Q124" s="28"/>
      <c r="Y124" s="166"/>
      <c r="Z124" s="166"/>
    </row>
    <row r="125" spans="1:26" s="17" customFormat="1" ht="15.75">
      <c r="A125" s="13"/>
      <c r="B125" s="26"/>
      <c r="C125" s="27"/>
      <c r="D125" s="27"/>
      <c r="E125" s="27"/>
      <c r="F125" s="26"/>
      <c r="G125" s="26"/>
      <c r="H125" s="26"/>
      <c r="I125" s="26"/>
      <c r="J125" s="26"/>
      <c r="K125" s="26"/>
      <c r="L125" s="27"/>
      <c r="M125" s="27"/>
      <c r="N125" s="27"/>
      <c r="O125" s="28"/>
      <c r="P125" s="28"/>
      <c r="Q125" s="28"/>
      <c r="Y125" s="166"/>
      <c r="Z125" s="166"/>
    </row>
    <row r="126" spans="1:26" s="17" customFormat="1" ht="15.75">
      <c r="A126" s="13"/>
      <c r="B126" s="14"/>
      <c r="C126" s="15"/>
      <c r="D126" s="16"/>
      <c r="E126" s="16"/>
      <c r="F126" s="15"/>
      <c r="G126" s="15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Y126" s="166"/>
      <c r="Z126" s="166"/>
    </row>
    <row r="127" spans="1:26" s="17" customFormat="1" ht="15.75">
      <c r="A127" s="13"/>
      <c r="B127" s="14"/>
      <c r="C127" s="15"/>
      <c r="D127" s="16"/>
      <c r="E127" s="16"/>
      <c r="F127" s="15"/>
      <c r="G127" s="15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Y127" s="166"/>
      <c r="Z127" s="166"/>
    </row>
    <row r="128" spans="1:26" s="17" customFormat="1" ht="15.75">
      <c r="A128" s="13"/>
      <c r="B128" s="14"/>
      <c r="C128" s="15"/>
      <c r="D128" s="16"/>
      <c r="E128" s="16"/>
      <c r="F128" s="15"/>
      <c r="G128" s="15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Y128" s="166"/>
      <c r="Z128" s="166"/>
    </row>
    <row r="129" spans="1:26" s="17" customFormat="1" ht="15.75">
      <c r="A129" s="13"/>
      <c r="B129" s="14"/>
      <c r="C129" s="15"/>
      <c r="D129" s="16"/>
      <c r="E129" s="16"/>
      <c r="F129" s="15"/>
      <c r="G129" s="15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Y129" s="166"/>
      <c r="Z129" s="166"/>
    </row>
    <row r="130" spans="1:26" s="17" customFormat="1" ht="15.75">
      <c r="A130" s="13"/>
      <c r="B130" s="14"/>
      <c r="C130" s="15"/>
      <c r="D130" s="16"/>
      <c r="E130" s="16"/>
      <c r="F130" s="15"/>
      <c r="G130" s="15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Y130" s="166"/>
      <c r="Z130" s="166"/>
    </row>
    <row r="131" spans="1:26" s="17" customFormat="1" ht="15.75">
      <c r="A131" s="13"/>
      <c r="B131" s="14"/>
      <c r="C131" s="15"/>
      <c r="D131" s="16"/>
      <c r="E131" s="16"/>
      <c r="F131" s="15"/>
      <c r="G131" s="15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Y131" s="166"/>
      <c r="Z131" s="166"/>
    </row>
    <row r="132" spans="1:26" s="17" customFormat="1" ht="15.75">
      <c r="A132" s="13"/>
      <c r="B132" s="14"/>
      <c r="C132" s="15"/>
      <c r="D132" s="16"/>
      <c r="E132" s="16"/>
      <c r="F132" s="15"/>
      <c r="G132" s="15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Y132" s="166"/>
      <c r="Z132" s="166"/>
    </row>
    <row r="133" spans="1:26" s="17" customFormat="1" ht="15.75">
      <c r="A133" s="13"/>
      <c r="B133" s="14"/>
      <c r="C133" s="15"/>
      <c r="D133" s="16"/>
      <c r="E133" s="16"/>
      <c r="F133" s="15"/>
      <c r="G133" s="15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Y133" s="166"/>
      <c r="Z133" s="166"/>
    </row>
    <row r="134" spans="1:26" s="17" customFormat="1" ht="15.75">
      <c r="A134" s="13"/>
      <c r="B134" s="14"/>
      <c r="C134" s="15"/>
      <c r="D134" s="16"/>
      <c r="E134" s="16"/>
      <c r="F134" s="15"/>
      <c r="G134" s="15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Y134" s="166"/>
      <c r="Z134" s="166"/>
    </row>
    <row r="135" spans="1:26" s="17" customFormat="1" ht="15.75">
      <c r="A135" s="13"/>
      <c r="B135" s="14"/>
      <c r="C135" s="15"/>
      <c r="D135" s="16"/>
      <c r="E135" s="16"/>
      <c r="F135" s="15"/>
      <c r="G135" s="15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Y135" s="166"/>
      <c r="Z135" s="166"/>
    </row>
    <row r="136" spans="1:26" s="17" customFormat="1" ht="15.75">
      <c r="A136" s="13"/>
      <c r="B136" s="14"/>
      <c r="C136" s="15"/>
      <c r="D136" s="16"/>
      <c r="E136" s="16"/>
      <c r="F136" s="15"/>
      <c r="G136" s="15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Y136" s="166"/>
      <c r="Z136" s="166"/>
    </row>
    <row r="137" spans="1:26" s="17" customFormat="1" ht="15.75">
      <c r="A137" s="13"/>
      <c r="B137" s="14"/>
      <c r="C137" s="15"/>
      <c r="D137" s="16"/>
      <c r="E137" s="16"/>
      <c r="F137" s="15"/>
      <c r="G137" s="15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Y137" s="166"/>
      <c r="Z137" s="166"/>
    </row>
    <row r="138" spans="1:26" s="17" customFormat="1" ht="15.75">
      <c r="A138" s="13"/>
      <c r="B138" s="14"/>
      <c r="C138" s="15"/>
      <c r="D138" s="16"/>
      <c r="E138" s="16"/>
      <c r="F138" s="15"/>
      <c r="G138" s="15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Y138" s="166"/>
      <c r="Z138" s="166"/>
    </row>
    <row r="139" spans="1:26" s="17" customFormat="1" ht="15.75">
      <c r="A139" s="13"/>
      <c r="B139" s="14"/>
      <c r="C139" s="15"/>
      <c r="D139" s="16"/>
      <c r="E139" s="16"/>
      <c r="F139" s="15"/>
      <c r="G139" s="15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Y139" s="166"/>
      <c r="Z139" s="166"/>
    </row>
    <row r="140" spans="1:26" s="17" customFormat="1" ht="15.75">
      <c r="A140" s="13"/>
      <c r="B140" s="14"/>
      <c r="C140" s="15"/>
      <c r="D140" s="16"/>
      <c r="E140" s="16"/>
      <c r="F140" s="15"/>
      <c r="G140" s="15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Y140" s="166"/>
      <c r="Z140" s="166"/>
    </row>
    <row r="141" spans="1:26" s="17" customFormat="1" ht="15.75">
      <c r="A141" s="13"/>
      <c r="B141" s="14"/>
      <c r="C141" s="15"/>
      <c r="D141" s="16"/>
      <c r="E141" s="16"/>
      <c r="F141" s="15"/>
      <c r="G141" s="15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Y141" s="166"/>
      <c r="Z141" s="166"/>
    </row>
    <row r="142" spans="1:26" s="17" customFormat="1" ht="15.75">
      <c r="A142" s="13"/>
      <c r="B142" s="14"/>
      <c r="C142" s="15"/>
      <c r="D142" s="16"/>
      <c r="E142" s="16"/>
      <c r="F142" s="15"/>
      <c r="G142" s="15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Y142" s="166"/>
      <c r="Z142" s="166"/>
    </row>
    <row r="143" spans="1:26" s="17" customFormat="1" ht="15.75">
      <c r="A143" s="13"/>
      <c r="B143" s="14"/>
      <c r="C143" s="15"/>
      <c r="D143" s="16"/>
      <c r="E143" s="16"/>
      <c r="F143" s="15"/>
      <c r="G143" s="15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Y143" s="166"/>
      <c r="Z143" s="166"/>
    </row>
    <row r="144" spans="1:26" s="17" customFormat="1" ht="15.75">
      <c r="A144" s="13"/>
      <c r="B144" s="14"/>
      <c r="C144" s="15"/>
      <c r="D144" s="16"/>
      <c r="E144" s="16"/>
      <c r="F144" s="15"/>
      <c r="G144" s="15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Y144" s="166"/>
      <c r="Z144" s="166"/>
    </row>
    <row r="145" spans="1:26" s="17" customFormat="1" ht="15.75">
      <c r="A145" s="13"/>
      <c r="B145" s="14"/>
      <c r="C145" s="15"/>
      <c r="D145" s="16"/>
      <c r="E145" s="16"/>
      <c r="F145" s="15"/>
      <c r="G145" s="15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Y145" s="166"/>
      <c r="Z145" s="166"/>
    </row>
    <row r="146" spans="1:26" s="17" customFormat="1" ht="15.75">
      <c r="A146" s="13"/>
      <c r="B146" s="14"/>
      <c r="C146" s="15"/>
      <c r="D146" s="16"/>
      <c r="E146" s="16"/>
      <c r="F146" s="15"/>
      <c r="G146" s="15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Y146" s="166"/>
      <c r="Z146" s="166"/>
    </row>
    <row r="147" spans="1:26" s="17" customFormat="1" ht="15.75">
      <c r="A147" s="13"/>
      <c r="B147" s="14"/>
      <c r="C147" s="15"/>
      <c r="D147" s="16"/>
      <c r="E147" s="16"/>
      <c r="F147" s="15"/>
      <c r="G147" s="15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Y147" s="166"/>
      <c r="Z147" s="166"/>
    </row>
    <row r="148" spans="1:26" s="17" customFormat="1" ht="15.75">
      <c r="A148" s="13"/>
      <c r="B148" s="14"/>
      <c r="C148" s="15"/>
      <c r="D148" s="16"/>
      <c r="E148" s="16"/>
      <c r="F148" s="15"/>
      <c r="G148" s="15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Y148" s="166"/>
      <c r="Z148" s="166"/>
    </row>
    <row r="149" spans="1:26" s="17" customFormat="1" ht="15.75">
      <c r="A149" s="13"/>
      <c r="B149" s="14"/>
      <c r="C149" s="15"/>
      <c r="D149" s="16"/>
      <c r="E149" s="16"/>
      <c r="F149" s="15"/>
      <c r="G149" s="15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Y149" s="166"/>
      <c r="Z149" s="166"/>
    </row>
    <row r="150" spans="1:26" s="17" customFormat="1" ht="15.75">
      <c r="A150" s="13"/>
      <c r="B150" s="14"/>
      <c r="C150" s="15"/>
      <c r="D150" s="16"/>
      <c r="E150" s="16"/>
      <c r="F150" s="15"/>
      <c r="G150" s="15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Y150" s="166"/>
      <c r="Z150" s="166"/>
    </row>
    <row r="151" spans="1:26" s="17" customFormat="1" ht="15.75">
      <c r="A151" s="13"/>
      <c r="B151" s="14"/>
      <c r="C151" s="15"/>
      <c r="D151" s="16"/>
      <c r="E151" s="16"/>
      <c r="F151" s="15"/>
      <c r="G151" s="15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Y151" s="166"/>
      <c r="Z151" s="166"/>
    </row>
    <row r="152" spans="1:26" s="17" customFormat="1" ht="15.75">
      <c r="A152" s="13"/>
      <c r="B152" s="14"/>
      <c r="C152" s="15"/>
      <c r="D152" s="16"/>
      <c r="E152" s="16"/>
      <c r="F152" s="15"/>
      <c r="G152" s="15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Y152" s="166"/>
      <c r="Z152" s="166"/>
    </row>
    <row r="153" spans="1:26" s="17" customFormat="1" ht="15.75">
      <c r="A153" s="13"/>
      <c r="B153" s="14"/>
      <c r="C153" s="15"/>
      <c r="D153" s="16"/>
      <c r="E153" s="16"/>
      <c r="F153" s="15"/>
      <c r="G153" s="15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Y153" s="166"/>
      <c r="Z153" s="166"/>
    </row>
    <row r="154" spans="1:26" s="17" customFormat="1" ht="15.75">
      <c r="A154" s="13"/>
      <c r="B154" s="14"/>
      <c r="C154" s="15"/>
      <c r="D154" s="16"/>
      <c r="E154" s="16"/>
      <c r="F154" s="15"/>
      <c r="G154" s="15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Y154" s="166"/>
      <c r="Z154" s="166"/>
    </row>
    <row r="155" spans="1:26" s="17" customFormat="1" ht="15.75">
      <c r="A155" s="13"/>
      <c r="B155" s="14"/>
      <c r="C155" s="15"/>
      <c r="D155" s="16"/>
      <c r="E155" s="16"/>
      <c r="F155" s="15"/>
      <c r="G155" s="15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Y155" s="166"/>
      <c r="Z155" s="166"/>
    </row>
    <row r="156" spans="1:26" s="17" customFormat="1" ht="15.75">
      <c r="A156" s="13"/>
      <c r="B156" s="14"/>
      <c r="C156" s="15"/>
      <c r="D156" s="16"/>
      <c r="E156" s="16"/>
      <c r="F156" s="15"/>
      <c r="G156" s="15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Y156" s="166"/>
      <c r="Z156" s="166"/>
    </row>
    <row r="157" spans="1:26" s="17" customFormat="1" ht="15.75">
      <c r="A157" s="13"/>
      <c r="B157" s="14"/>
      <c r="C157" s="15"/>
      <c r="D157" s="16"/>
      <c r="E157" s="16"/>
      <c r="F157" s="15"/>
      <c r="G157" s="15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Y157" s="166"/>
      <c r="Z157" s="166"/>
    </row>
    <row r="158" spans="1:26" s="17" customFormat="1" ht="15.75">
      <c r="A158" s="13"/>
      <c r="B158" s="14"/>
      <c r="C158" s="15"/>
      <c r="D158" s="16"/>
      <c r="E158" s="16"/>
      <c r="F158" s="15"/>
      <c r="G158" s="15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Y158" s="166"/>
      <c r="Z158" s="166"/>
    </row>
    <row r="159" spans="1:26" s="30" customFormat="1" ht="15.75">
      <c r="A159" s="13"/>
      <c r="B159" s="14"/>
      <c r="C159" s="15"/>
      <c r="D159" s="16"/>
      <c r="E159" s="16"/>
      <c r="F159" s="15"/>
      <c r="G159" s="15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Y159" s="351"/>
      <c r="Z159" s="351"/>
    </row>
    <row r="160" spans="1:26" s="30" customFormat="1" ht="15.75">
      <c r="A160" s="13"/>
      <c r="B160" s="14"/>
      <c r="C160" s="15"/>
      <c r="D160" s="16"/>
      <c r="E160" s="16"/>
      <c r="F160" s="15"/>
      <c r="G160" s="15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Y160" s="351"/>
      <c r="Z160" s="351"/>
    </row>
    <row r="161" spans="1:26" s="30" customFormat="1" ht="15.75">
      <c r="A161" s="13"/>
      <c r="B161" s="14"/>
      <c r="C161" s="15"/>
      <c r="D161" s="16"/>
      <c r="E161" s="16"/>
      <c r="F161" s="15"/>
      <c r="G161" s="15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Y161" s="351"/>
      <c r="Z161" s="351"/>
    </row>
    <row r="162" spans="1:26" s="17" customFormat="1" ht="15.75">
      <c r="A162" s="13"/>
      <c r="B162" s="14"/>
      <c r="C162" s="15"/>
      <c r="D162" s="16"/>
      <c r="E162" s="16"/>
      <c r="F162" s="15"/>
      <c r="G162" s="15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Y162" s="166"/>
      <c r="Z162" s="166"/>
    </row>
    <row r="163" spans="1:26" s="17" customFormat="1" ht="15.75">
      <c r="A163" s="13"/>
      <c r="B163" s="14"/>
      <c r="C163" s="15"/>
      <c r="D163" s="16"/>
      <c r="E163" s="16"/>
      <c r="F163" s="15"/>
      <c r="G163" s="15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Y163" s="166"/>
      <c r="Z163" s="166"/>
    </row>
    <row r="164" spans="1:26" s="17" customFormat="1" ht="15.75">
      <c r="A164" s="13"/>
      <c r="B164" s="14"/>
      <c r="C164" s="15"/>
      <c r="D164" s="16"/>
      <c r="E164" s="16"/>
      <c r="F164" s="15"/>
      <c r="G164" s="15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Y164" s="166"/>
      <c r="Z164" s="166"/>
    </row>
    <row r="165" spans="1:26" s="17" customFormat="1" ht="15.75">
      <c r="A165" s="13"/>
      <c r="B165" s="14"/>
      <c r="C165" s="15"/>
      <c r="D165" s="16"/>
      <c r="E165" s="16"/>
      <c r="F165" s="15"/>
      <c r="G165" s="15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Y165" s="166"/>
      <c r="Z165" s="166"/>
    </row>
    <row r="166" spans="1:26" s="17" customFormat="1" ht="15.75">
      <c r="A166" s="13"/>
      <c r="B166" s="14"/>
      <c r="C166" s="15"/>
      <c r="D166" s="16"/>
      <c r="E166" s="16"/>
      <c r="F166" s="15"/>
      <c r="G166" s="15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Y166" s="166"/>
      <c r="Z166" s="166"/>
    </row>
    <row r="167" spans="1:26" s="17" customFormat="1" ht="15.75">
      <c r="A167" s="13"/>
      <c r="B167" s="14"/>
      <c r="C167" s="15"/>
      <c r="D167" s="16"/>
      <c r="E167" s="16"/>
      <c r="F167" s="15"/>
      <c r="G167" s="15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Y167" s="166"/>
      <c r="Z167" s="166"/>
    </row>
    <row r="168" spans="1:26" s="17" customFormat="1" ht="15.75">
      <c r="A168" s="13"/>
      <c r="B168" s="14"/>
      <c r="C168" s="15"/>
      <c r="D168" s="16"/>
      <c r="E168" s="16"/>
      <c r="F168" s="15"/>
      <c r="G168" s="15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Y168" s="166"/>
      <c r="Z168" s="166"/>
    </row>
    <row r="169" spans="1:26" s="17" customFormat="1" ht="15.75">
      <c r="A169" s="13"/>
      <c r="B169" s="14"/>
      <c r="C169" s="15"/>
      <c r="D169" s="16"/>
      <c r="E169" s="16"/>
      <c r="F169" s="15"/>
      <c r="G169" s="15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Y169" s="166"/>
      <c r="Z169" s="166"/>
    </row>
    <row r="170" spans="1:26" s="17" customFormat="1" ht="15.75">
      <c r="A170" s="13"/>
      <c r="B170" s="14"/>
      <c r="C170" s="15"/>
      <c r="D170" s="16"/>
      <c r="E170" s="16"/>
      <c r="F170" s="15"/>
      <c r="G170" s="15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Y170" s="166"/>
      <c r="Z170" s="166"/>
    </row>
    <row r="171" spans="1:26" s="17" customFormat="1" ht="15.75">
      <c r="A171" s="13"/>
      <c r="B171" s="14"/>
      <c r="C171" s="15"/>
      <c r="D171" s="16"/>
      <c r="E171" s="16"/>
      <c r="F171" s="15"/>
      <c r="G171" s="15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Y171" s="166"/>
      <c r="Z171" s="166"/>
    </row>
    <row r="172" spans="1:26" s="17" customFormat="1" ht="15.75">
      <c r="A172" s="13"/>
      <c r="B172" s="14"/>
      <c r="C172" s="15"/>
      <c r="D172" s="16"/>
      <c r="E172" s="16"/>
      <c r="F172" s="15"/>
      <c r="G172" s="15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Y172" s="166"/>
      <c r="Z172" s="166"/>
    </row>
    <row r="173" spans="1:26" s="17" customFormat="1" ht="15.75">
      <c r="A173" s="13"/>
      <c r="B173" s="14"/>
      <c r="C173" s="15"/>
      <c r="D173" s="16"/>
      <c r="E173" s="16"/>
      <c r="F173" s="15"/>
      <c r="G173" s="15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Y173" s="166"/>
      <c r="Z173" s="166"/>
    </row>
    <row r="174" spans="1:26" s="17" customFormat="1" ht="15.75">
      <c r="A174" s="13"/>
      <c r="B174" s="14"/>
      <c r="C174" s="15"/>
      <c r="D174" s="16"/>
      <c r="E174" s="16"/>
      <c r="F174" s="15"/>
      <c r="G174" s="15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Y174" s="166"/>
      <c r="Z174" s="166"/>
    </row>
    <row r="175" spans="1:26" s="31" customFormat="1" ht="15.75">
      <c r="A175" s="13"/>
      <c r="B175" s="14"/>
      <c r="C175" s="15"/>
      <c r="D175" s="16"/>
      <c r="E175" s="16"/>
      <c r="F175" s="15"/>
      <c r="G175" s="15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Y175" s="352"/>
      <c r="Z175" s="352"/>
    </row>
    <row r="176" spans="1:26" s="31" customFormat="1" ht="15.75">
      <c r="A176" s="13"/>
      <c r="B176" s="14"/>
      <c r="C176" s="15"/>
      <c r="D176" s="16"/>
      <c r="E176" s="16"/>
      <c r="F176" s="15"/>
      <c r="G176" s="15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Y176" s="352"/>
      <c r="Z176" s="352"/>
    </row>
    <row r="177" spans="1:26" s="31" customFormat="1" ht="15.75">
      <c r="A177" s="13"/>
      <c r="B177" s="14"/>
      <c r="C177" s="15"/>
      <c r="D177" s="16"/>
      <c r="E177" s="16"/>
      <c r="F177" s="15"/>
      <c r="G177" s="15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Y177" s="352"/>
      <c r="Z177" s="352"/>
    </row>
    <row r="178" spans="1:26" s="31" customFormat="1" ht="15.75">
      <c r="A178" s="13"/>
      <c r="B178" s="14"/>
      <c r="C178" s="15"/>
      <c r="D178" s="16"/>
      <c r="E178" s="16"/>
      <c r="F178" s="15"/>
      <c r="G178" s="15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Y178" s="352"/>
      <c r="Z178" s="352"/>
    </row>
    <row r="179" spans="1:26" s="31" customFormat="1" ht="15.75">
      <c r="A179" s="13"/>
      <c r="B179" s="14"/>
      <c r="C179" s="15"/>
      <c r="D179" s="16"/>
      <c r="E179" s="16"/>
      <c r="F179" s="15"/>
      <c r="G179" s="15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Y179" s="352"/>
      <c r="Z179" s="352"/>
    </row>
    <row r="180" spans="1:26" s="31" customFormat="1" ht="15.75">
      <c r="A180" s="13"/>
      <c r="B180" s="14"/>
      <c r="C180" s="15"/>
      <c r="D180" s="16"/>
      <c r="E180" s="16"/>
      <c r="F180" s="15"/>
      <c r="G180" s="15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Y180" s="352"/>
      <c r="Z180" s="352"/>
    </row>
    <row r="181" spans="1:26" s="31" customFormat="1" ht="15.75">
      <c r="A181" s="13"/>
      <c r="B181" s="14"/>
      <c r="C181" s="15"/>
      <c r="D181" s="16"/>
      <c r="E181" s="16"/>
      <c r="F181" s="15"/>
      <c r="G181" s="15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Y181" s="352"/>
      <c r="Z181" s="352"/>
    </row>
    <row r="182" spans="1:26" s="31" customFormat="1" ht="15.75">
      <c r="A182" s="13"/>
      <c r="B182" s="14"/>
      <c r="C182" s="15"/>
      <c r="D182" s="16"/>
      <c r="E182" s="16"/>
      <c r="F182" s="15"/>
      <c r="G182" s="15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Y182" s="352"/>
      <c r="Z182" s="352"/>
    </row>
    <row r="183" spans="1:26" s="32" customFormat="1" ht="15.75">
      <c r="A183" s="13"/>
      <c r="B183" s="14"/>
      <c r="C183" s="15"/>
      <c r="D183" s="16"/>
      <c r="E183" s="16"/>
      <c r="F183" s="15"/>
      <c r="G183" s="15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Y183" s="353"/>
      <c r="Z183" s="353"/>
    </row>
    <row r="184" spans="1:26" s="31" customFormat="1" ht="15.75">
      <c r="A184" s="13"/>
      <c r="B184" s="14"/>
      <c r="C184" s="15"/>
      <c r="D184" s="16"/>
      <c r="E184" s="16"/>
      <c r="F184" s="15"/>
      <c r="G184" s="15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Y184" s="352"/>
      <c r="Z184" s="352"/>
    </row>
    <row r="185" spans="1:26" s="31" customFormat="1" ht="15.75">
      <c r="A185" s="13"/>
      <c r="B185" s="14"/>
      <c r="C185" s="15"/>
      <c r="D185" s="16"/>
      <c r="E185" s="16"/>
      <c r="F185" s="15"/>
      <c r="G185" s="15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Y185" s="352"/>
      <c r="Z185" s="352"/>
    </row>
    <row r="186" spans="1:26" s="31" customFormat="1" ht="15.75">
      <c r="A186" s="13"/>
      <c r="B186" s="14"/>
      <c r="C186" s="15"/>
      <c r="D186" s="16"/>
      <c r="E186" s="16"/>
      <c r="F186" s="15"/>
      <c r="G186" s="15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Y186" s="352"/>
      <c r="Z186" s="352"/>
    </row>
    <row r="187" spans="1:26" s="31" customFormat="1" ht="15.75">
      <c r="A187" s="13"/>
      <c r="B187" s="14"/>
      <c r="C187" s="15"/>
      <c r="D187" s="16"/>
      <c r="E187" s="16"/>
      <c r="F187" s="15"/>
      <c r="G187" s="15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Y187" s="352"/>
      <c r="Z187" s="352"/>
    </row>
    <row r="188" spans="1:26" s="31" customFormat="1" ht="15.75">
      <c r="A188" s="13"/>
      <c r="B188" s="14"/>
      <c r="C188" s="15"/>
      <c r="D188" s="16"/>
      <c r="E188" s="16"/>
      <c r="F188" s="15"/>
      <c r="G188" s="15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Y188" s="352"/>
      <c r="Z188" s="352"/>
    </row>
    <row r="189" spans="1:26" s="31" customFormat="1" ht="15.75">
      <c r="A189" s="13"/>
      <c r="B189" s="14"/>
      <c r="C189" s="15"/>
      <c r="D189" s="16"/>
      <c r="E189" s="16"/>
      <c r="F189" s="15"/>
      <c r="G189" s="15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Y189" s="352"/>
      <c r="Z189" s="352"/>
    </row>
    <row r="190" spans="1:26" s="31" customFormat="1" ht="15.75">
      <c r="A190" s="13"/>
      <c r="B190" s="14"/>
      <c r="C190" s="15"/>
      <c r="D190" s="16"/>
      <c r="E190" s="16"/>
      <c r="F190" s="15"/>
      <c r="G190" s="15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Y190" s="352"/>
      <c r="Z190" s="352"/>
    </row>
    <row r="191" spans="1:26" s="31" customFormat="1" ht="15.75">
      <c r="A191" s="13"/>
      <c r="B191" s="14"/>
      <c r="C191" s="15"/>
      <c r="D191" s="16"/>
      <c r="E191" s="16"/>
      <c r="F191" s="15"/>
      <c r="G191" s="15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Y191" s="352"/>
      <c r="Z191" s="352"/>
    </row>
    <row r="192" spans="1:26" s="17" customFormat="1" ht="15.75">
      <c r="A192" s="13"/>
      <c r="B192" s="14"/>
      <c r="C192" s="15"/>
      <c r="D192" s="16"/>
      <c r="E192" s="16"/>
      <c r="F192" s="15"/>
      <c r="G192" s="15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Y192" s="166"/>
      <c r="Z192" s="166"/>
    </row>
    <row r="193" spans="1:26" s="17" customFormat="1" ht="15.75">
      <c r="A193" s="13"/>
      <c r="B193" s="14"/>
      <c r="C193" s="15"/>
      <c r="D193" s="16"/>
      <c r="E193" s="16"/>
      <c r="F193" s="15"/>
      <c r="G193" s="15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Y193" s="166"/>
      <c r="Z193" s="166"/>
    </row>
    <row r="194" spans="1:26" s="17" customFormat="1" ht="15.75">
      <c r="A194" s="13"/>
      <c r="B194" s="14"/>
      <c r="C194" s="15"/>
      <c r="D194" s="16"/>
      <c r="E194" s="16"/>
      <c r="F194" s="15"/>
      <c r="G194" s="15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Y194" s="166"/>
      <c r="Z194" s="166"/>
    </row>
    <row r="195" spans="1:26" s="17" customFormat="1" ht="15.75">
      <c r="A195" s="13"/>
      <c r="B195" s="14"/>
      <c r="C195" s="15"/>
      <c r="D195" s="16"/>
      <c r="E195" s="16"/>
      <c r="F195" s="15"/>
      <c r="G195" s="15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Y195" s="166"/>
      <c r="Z195" s="166"/>
    </row>
    <row r="196" spans="1:26" s="17" customFormat="1" ht="15.75">
      <c r="A196" s="13"/>
      <c r="B196" s="14"/>
      <c r="C196" s="15"/>
      <c r="D196" s="16"/>
      <c r="E196" s="16"/>
      <c r="F196" s="15"/>
      <c r="G196" s="15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Y196" s="166"/>
      <c r="Z196" s="166"/>
    </row>
    <row r="197" spans="1:26" s="17" customFormat="1" ht="15.75">
      <c r="A197" s="13"/>
      <c r="B197" s="14"/>
      <c r="C197" s="15"/>
      <c r="D197" s="16"/>
      <c r="E197" s="16"/>
      <c r="F197" s="15"/>
      <c r="G197" s="15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Y197" s="166"/>
      <c r="Z197" s="166"/>
    </row>
    <row r="198" spans="1:26" s="17" customFormat="1" ht="15.75">
      <c r="A198" s="13"/>
      <c r="B198" s="14"/>
      <c r="C198" s="15"/>
      <c r="D198" s="16"/>
      <c r="E198" s="16"/>
      <c r="F198" s="15"/>
      <c r="G198" s="15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Y198" s="166"/>
      <c r="Z198" s="166"/>
    </row>
    <row r="199" spans="1:26" s="17" customFormat="1" ht="15.75">
      <c r="A199" s="13"/>
      <c r="B199" s="14"/>
      <c r="C199" s="15"/>
      <c r="D199" s="16"/>
      <c r="E199" s="16"/>
      <c r="F199" s="15"/>
      <c r="G199" s="15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Y199" s="166"/>
      <c r="Z199" s="166"/>
    </row>
    <row r="200" spans="1:26" s="17" customFormat="1" ht="15.75">
      <c r="A200" s="13"/>
      <c r="B200" s="14"/>
      <c r="C200" s="15"/>
      <c r="D200" s="16"/>
      <c r="E200" s="16"/>
      <c r="F200" s="15"/>
      <c r="G200" s="15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25"/>
      <c r="Y200" s="166"/>
      <c r="Z200" s="166"/>
    </row>
    <row r="201" spans="1:26" s="17" customFormat="1" ht="15.75">
      <c r="A201" s="13"/>
      <c r="B201" s="14"/>
      <c r="C201" s="15"/>
      <c r="D201" s="16"/>
      <c r="E201" s="16"/>
      <c r="F201" s="15"/>
      <c r="G201" s="15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25"/>
      <c r="Y201" s="166"/>
      <c r="Z201" s="166"/>
    </row>
    <row r="202" spans="1:26" s="17" customFormat="1" ht="15.75">
      <c r="A202" s="13"/>
      <c r="B202" s="14"/>
      <c r="C202" s="15"/>
      <c r="D202" s="16"/>
      <c r="E202" s="16"/>
      <c r="F202" s="15"/>
      <c r="G202" s="15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25"/>
      <c r="Y202" s="166"/>
      <c r="Z202" s="166"/>
    </row>
    <row r="203" spans="1:26" s="17" customFormat="1" ht="15.75">
      <c r="A203" s="13"/>
      <c r="B203" s="14"/>
      <c r="C203" s="15"/>
      <c r="D203" s="16"/>
      <c r="E203" s="16"/>
      <c r="F203" s="15"/>
      <c r="G203" s="15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25"/>
      <c r="Y203" s="166"/>
      <c r="Z203" s="166"/>
    </row>
    <row r="204" spans="1:26" s="17" customFormat="1" ht="15.75">
      <c r="A204" s="13"/>
      <c r="B204" s="14"/>
      <c r="C204" s="15"/>
      <c r="D204" s="16"/>
      <c r="E204" s="16"/>
      <c r="F204" s="15"/>
      <c r="G204" s="15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25"/>
      <c r="Y204" s="166"/>
      <c r="Z204" s="166"/>
    </row>
    <row r="205" ht="15.75">
      <c r="R205" s="28"/>
    </row>
    <row r="206" ht="15.75">
      <c r="R206" s="28"/>
    </row>
    <row r="207" ht="15.75">
      <c r="R207" s="28"/>
    </row>
    <row r="208" ht="15.75">
      <c r="R208" s="28"/>
    </row>
    <row r="209" ht="15.75">
      <c r="R209" s="28"/>
    </row>
    <row r="210" ht="15.75">
      <c r="R210" s="28"/>
    </row>
    <row r="211" ht="15.75">
      <c r="R211" s="28"/>
    </row>
    <row r="212" ht="15.75">
      <c r="R212" s="28"/>
    </row>
    <row r="213" ht="15.75">
      <c r="R213" s="28"/>
    </row>
    <row r="214" ht="15.75">
      <c r="R214" s="28"/>
    </row>
    <row r="215" ht="15.75">
      <c r="R215" s="28"/>
    </row>
    <row r="216" ht="15.75">
      <c r="R216" s="28"/>
    </row>
    <row r="218" ht="15.75">
      <c r="R218" s="33"/>
    </row>
    <row r="219" spans="18:25" ht="15.75">
      <c r="R219" s="21"/>
      <c r="S219" s="21"/>
      <c r="T219" s="21"/>
      <c r="U219" s="21"/>
      <c r="V219" s="21"/>
      <c r="W219" s="21"/>
      <c r="X219" s="21"/>
      <c r="Y219" s="355"/>
    </row>
    <row r="220" spans="18:25" ht="15.75">
      <c r="R220" s="15"/>
      <c r="S220" s="15"/>
      <c r="T220" s="15"/>
      <c r="U220" s="15"/>
      <c r="V220" s="15"/>
      <c r="W220" s="15"/>
      <c r="X220" s="15"/>
      <c r="Y220" s="356"/>
    </row>
    <row r="221" spans="18:25" ht="15.75">
      <c r="R221" s="15"/>
      <c r="S221" s="15"/>
      <c r="T221" s="15"/>
      <c r="U221" s="15"/>
      <c r="V221" s="15"/>
      <c r="W221" s="15"/>
      <c r="X221" s="15"/>
      <c r="Y221" s="356"/>
    </row>
    <row r="222" spans="18:25" ht="15.75">
      <c r="R222" s="15"/>
      <c r="S222" s="15"/>
      <c r="T222" s="15"/>
      <c r="U222" s="15"/>
      <c r="V222" s="15"/>
      <c r="W222" s="15"/>
      <c r="X222" s="15"/>
      <c r="Y222" s="356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2:Q12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33:B33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78:Q78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93:M93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68" zoomScaleNormal="50" zoomScaleSheetLayoutView="68" zoomScalePageLayoutView="0" workbookViewId="0" topLeftCell="A5">
      <selection activeCell="F17" sqref="F17"/>
    </sheetView>
  </sheetViews>
  <sheetFormatPr defaultColWidth="3.25390625" defaultRowHeight="12.75"/>
  <cols>
    <col min="1" max="1" width="12.75390625" style="1" customWidth="1"/>
    <col min="2" max="9" width="5.25390625" style="1" customWidth="1"/>
    <col min="10" max="11" width="6.75390625" style="1" customWidth="1"/>
    <col min="12" max="12" width="6.375" style="1" customWidth="1"/>
    <col min="13" max="13" width="7.25390625" style="1" customWidth="1"/>
    <col min="14" max="53" width="5.25390625" style="1" customWidth="1"/>
    <col min="54" max="56" width="3.25390625" style="1" customWidth="1"/>
    <col min="57" max="57" width="5.875" style="1" customWidth="1"/>
    <col min="58" max="16384" width="3.25390625" style="1" customWidth="1"/>
  </cols>
  <sheetData>
    <row r="1" spans="1:57" ht="22.5">
      <c r="A1" s="1037"/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40" t="s">
        <v>63</v>
      </c>
      <c r="Q1" s="1040"/>
      <c r="R1" s="1040"/>
      <c r="S1" s="1040"/>
      <c r="T1" s="1040"/>
      <c r="U1" s="1040"/>
      <c r="V1" s="1040"/>
      <c r="W1" s="1040"/>
      <c r="X1" s="1040"/>
      <c r="Y1" s="1040"/>
      <c r="Z1" s="1040"/>
      <c r="AA1" s="1040"/>
      <c r="AB1" s="1040"/>
      <c r="AC1" s="1040"/>
      <c r="AD1" s="1040"/>
      <c r="AE1" s="1040"/>
      <c r="AF1" s="1040"/>
      <c r="AG1" s="1040"/>
      <c r="AH1" s="1040"/>
      <c r="AI1" s="1040"/>
      <c r="AJ1" s="1040"/>
      <c r="AK1" s="1040"/>
      <c r="AL1" s="1040"/>
      <c r="AM1" s="1040"/>
      <c r="AN1" s="1040"/>
      <c r="AO1" s="1039"/>
      <c r="AP1" s="1039"/>
      <c r="AQ1" s="1039"/>
      <c r="AR1" s="1039"/>
      <c r="AS1" s="1039"/>
      <c r="AT1" s="1039"/>
      <c r="AU1" s="1039"/>
      <c r="AV1" s="1039"/>
      <c r="AW1" s="1039"/>
      <c r="AX1" s="1039"/>
      <c r="AY1" s="1039"/>
      <c r="AZ1" s="1039"/>
      <c r="BA1" s="1039"/>
      <c r="BB1" s="1039"/>
      <c r="BC1" s="1039"/>
      <c r="BD1" s="1039"/>
      <c r="BE1" s="1039"/>
    </row>
    <row r="2" spans="1:57" ht="20.25" customHeight="1">
      <c r="A2" s="1034" t="s">
        <v>188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1039"/>
      <c r="AP2" s="1039"/>
      <c r="AQ2" s="1039"/>
      <c r="AR2" s="1039"/>
      <c r="AS2" s="1039"/>
      <c r="AT2" s="1039"/>
      <c r="AU2" s="1039"/>
      <c r="AV2" s="1039"/>
      <c r="AW2" s="1039"/>
      <c r="AX2" s="1039"/>
      <c r="AY2" s="1039"/>
      <c r="AZ2" s="1039"/>
      <c r="BA2" s="1039"/>
      <c r="BB2" s="1039"/>
      <c r="BC2" s="1039"/>
      <c r="BD2" s="1039"/>
      <c r="BE2" s="1039"/>
    </row>
    <row r="3" spans="1:57" ht="23.25">
      <c r="A3" s="1034" t="s">
        <v>189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8" t="s">
        <v>0</v>
      </c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9"/>
      <c r="AP3" s="1039"/>
      <c r="AQ3" s="1039"/>
      <c r="AR3" s="1039"/>
      <c r="AS3" s="1039"/>
      <c r="AT3" s="1039"/>
      <c r="AU3" s="1039"/>
      <c r="AV3" s="1039"/>
      <c r="AW3" s="1039"/>
      <c r="AX3" s="1039"/>
      <c r="AY3" s="1039"/>
      <c r="AZ3" s="1039"/>
      <c r="BA3" s="1039"/>
      <c r="BB3" s="1039"/>
      <c r="BC3" s="1039"/>
      <c r="BD3" s="1039"/>
      <c r="BE3" s="1039"/>
    </row>
    <row r="4" spans="1:57" s="3" customFormat="1" ht="23.25">
      <c r="A4" s="1034" t="s">
        <v>303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27"/>
      <c r="AP4" s="1027"/>
      <c r="AQ4" s="1027"/>
      <c r="AR4" s="1027"/>
      <c r="AS4" s="1027"/>
      <c r="AT4" s="1027"/>
      <c r="AU4" s="1027"/>
      <c r="AV4" s="1027"/>
      <c r="AW4" s="1027"/>
      <c r="AX4" s="1027"/>
      <c r="AY4" s="1027"/>
      <c r="AZ4" s="1027"/>
      <c r="BA4" s="1027"/>
      <c r="BB4" s="1027"/>
      <c r="BC4" s="1027"/>
      <c r="BD4" s="1027"/>
      <c r="BE4" s="1027"/>
    </row>
    <row r="5" spans="1:57" s="3" customFormat="1" ht="18.75" customHeight="1">
      <c r="A5" s="1041" t="s">
        <v>304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33" t="s">
        <v>1</v>
      </c>
      <c r="Q5" s="1033"/>
      <c r="R5" s="1033"/>
      <c r="S5" s="1033"/>
      <c r="T5" s="1033"/>
      <c r="U5" s="1033"/>
      <c r="V5" s="1033"/>
      <c r="W5" s="1033"/>
      <c r="X5" s="1033"/>
      <c r="Y5" s="1033"/>
      <c r="Z5" s="1033"/>
      <c r="AA5" s="1033"/>
      <c r="AB5" s="1033"/>
      <c r="AC5" s="1033"/>
      <c r="AD5" s="1033"/>
      <c r="AE5" s="1033"/>
      <c r="AF5" s="1033"/>
      <c r="AG5" s="1033"/>
      <c r="AH5" s="1033"/>
      <c r="AI5" s="1033"/>
      <c r="AJ5" s="1033"/>
      <c r="AK5" s="1033"/>
      <c r="AL5" s="1033"/>
      <c r="AM5" s="1033"/>
      <c r="AN5" s="1033"/>
      <c r="AO5" s="1027" t="s">
        <v>185</v>
      </c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035"/>
      <c r="BD5" s="1035"/>
      <c r="BE5" s="1035"/>
    </row>
    <row r="6" spans="1:57" s="3" customFormat="1" ht="23.25" customHeight="1">
      <c r="A6" s="733"/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1031" t="s">
        <v>281</v>
      </c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1"/>
      <c r="AD6" s="1031"/>
      <c r="AE6" s="1031"/>
      <c r="AF6" s="1031"/>
      <c r="AG6" s="1031"/>
      <c r="AH6" s="1031"/>
      <c r="AI6" s="1031"/>
      <c r="AJ6" s="1031"/>
      <c r="AK6" s="1031"/>
      <c r="AL6" s="1031"/>
      <c r="AM6" s="1031"/>
      <c r="AN6" s="1031"/>
      <c r="AO6" s="1035"/>
      <c r="AP6" s="1035"/>
      <c r="AQ6" s="1035"/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/>
      <c r="BC6" s="1035"/>
      <c r="BD6" s="1035"/>
      <c r="BE6" s="1035"/>
    </row>
    <row r="7" spans="1:57" s="3" customFormat="1" ht="21" customHeight="1">
      <c r="A7" s="1096" t="s">
        <v>191</v>
      </c>
      <c r="B7" s="1096"/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31" t="s">
        <v>118</v>
      </c>
      <c r="Q7" s="1031"/>
      <c r="R7" s="1031"/>
      <c r="S7" s="1031"/>
      <c r="T7" s="1031"/>
      <c r="U7" s="1031"/>
      <c r="V7" s="1031"/>
      <c r="W7" s="1031"/>
      <c r="X7" s="1031"/>
      <c r="Y7" s="1031"/>
      <c r="Z7" s="1031"/>
      <c r="AA7" s="1031"/>
      <c r="AB7" s="1031"/>
      <c r="AC7" s="1031"/>
      <c r="AD7" s="1031"/>
      <c r="AE7" s="1031"/>
      <c r="AF7" s="1031"/>
      <c r="AG7" s="1031"/>
      <c r="AH7" s="1031"/>
      <c r="AI7" s="1031"/>
      <c r="AJ7" s="1031"/>
      <c r="AK7" s="1031"/>
      <c r="AL7" s="1031"/>
      <c r="AM7" s="1031"/>
      <c r="AN7" s="1031"/>
      <c r="AO7" s="1035"/>
      <c r="AP7" s="1035"/>
      <c r="AQ7" s="1035"/>
      <c r="AR7" s="1035"/>
      <c r="AS7" s="1035"/>
      <c r="AT7" s="1035"/>
      <c r="AU7" s="1035"/>
      <c r="AV7" s="1035"/>
      <c r="AW7" s="1035"/>
      <c r="AX7" s="1035"/>
      <c r="AY7" s="1035"/>
      <c r="AZ7" s="1035"/>
      <c r="BA7" s="1035"/>
      <c r="BB7" s="1035"/>
      <c r="BC7" s="1035"/>
      <c r="BD7" s="1035"/>
      <c r="BE7" s="1035"/>
    </row>
    <row r="8" spans="1:57" s="3" customFormat="1" ht="24" customHeight="1">
      <c r="A8" s="1034" t="s">
        <v>190</v>
      </c>
      <c r="B8" s="1034"/>
      <c r="C8" s="1034"/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1" t="s">
        <v>119</v>
      </c>
      <c r="Q8" s="1031"/>
      <c r="R8" s="1031"/>
      <c r="S8" s="1031"/>
      <c r="T8" s="1031"/>
      <c r="U8" s="1031"/>
      <c r="V8" s="1031"/>
      <c r="W8" s="1031"/>
      <c r="X8" s="1031"/>
      <c r="Y8" s="1031"/>
      <c r="Z8" s="1031"/>
      <c r="AA8" s="1031"/>
      <c r="AB8" s="1031"/>
      <c r="AC8" s="1031"/>
      <c r="AD8" s="1031"/>
      <c r="AE8" s="1031"/>
      <c r="AF8" s="1031"/>
      <c r="AG8" s="1031"/>
      <c r="AH8" s="1031"/>
      <c r="AI8" s="1031"/>
      <c r="AJ8" s="1031"/>
      <c r="AK8" s="1031"/>
      <c r="AL8" s="1031"/>
      <c r="AM8" s="1031"/>
      <c r="AN8" s="1031"/>
      <c r="AO8" s="1035"/>
      <c r="AP8" s="1035"/>
      <c r="AQ8" s="1035"/>
      <c r="AR8" s="1035"/>
      <c r="AS8" s="1035"/>
      <c r="AT8" s="1035"/>
      <c r="AU8" s="1035"/>
      <c r="AV8" s="1035"/>
      <c r="AW8" s="1035"/>
      <c r="AX8" s="1035"/>
      <c r="AY8" s="1035"/>
      <c r="AZ8" s="1035"/>
      <c r="BA8" s="1035"/>
      <c r="BB8" s="1035"/>
      <c r="BC8" s="1035"/>
      <c r="BD8" s="1035"/>
      <c r="BE8" s="1035"/>
    </row>
    <row r="9" spans="1:57" s="3" customFormat="1" ht="24" customHeight="1">
      <c r="A9" s="735"/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1031" t="s">
        <v>280</v>
      </c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1"/>
      <c r="AD9" s="1031"/>
      <c r="AE9" s="1031"/>
      <c r="AF9" s="1031"/>
      <c r="AG9" s="1031"/>
      <c r="AH9" s="1031"/>
      <c r="AI9" s="1031"/>
      <c r="AJ9" s="1031"/>
      <c r="AK9" s="1031"/>
      <c r="AL9" s="1031"/>
      <c r="AM9" s="1031"/>
      <c r="AN9" s="1031"/>
      <c r="AO9" s="1027" t="s">
        <v>224</v>
      </c>
      <c r="AP9" s="1028"/>
      <c r="AQ9" s="1028"/>
      <c r="AR9" s="1028"/>
      <c r="AS9" s="1028"/>
      <c r="AT9" s="1028"/>
      <c r="AU9" s="1028"/>
      <c r="AV9" s="1028"/>
      <c r="AW9" s="1028"/>
      <c r="AX9" s="1028"/>
      <c r="AY9" s="1028"/>
      <c r="AZ9" s="1028"/>
      <c r="BA9" s="1028"/>
      <c r="BB9" s="1028"/>
      <c r="BC9" s="1028"/>
      <c r="BD9" s="1028"/>
      <c r="BE9" s="1028"/>
    </row>
    <row r="10" spans="16:57" s="3" customFormat="1" ht="24.75" customHeight="1">
      <c r="P10" s="1030"/>
      <c r="Q10" s="1030"/>
      <c r="R10" s="1030"/>
      <c r="S10" s="1030"/>
      <c r="T10" s="1030"/>
      <c r="U10" s="1030"/>
      <c r="V10" s="1030"/>
      <c r="W10" s="1030"/>
      <c r="X10" s="1030"/>
      <c r="Y10" s="1030"/>
      <c r="Z10" s="1030"/>
      <c r="AA10" s="1030"/>
      <c r="AB10" s="1030"/>
      <c r="AC10" s="1030"/>
      <c r="AD10" s="1030"/>
      <c r="AE10" s="1030"/>
      <c r="AF10" s="1030"/>
      <c r="AG10" s="1030"/>
      <c r="AH10" s="1030"/>
      <c r="AI10" s="1030"/>
      <c r="AJ10" s="1030"/>
      <c r="AK10" s="1030"/>
      <c r="AL10" s="1030"/>
      <c r="AM10" s="1030"/>
      <c r="AN10" s="1030"/>
      <c r="AO10" s="1027" t="s">
        <v>70</v>
      </c>
      <c r="AP10" s="1029"/>
      <c r="AQ10" s="1029"/>
      <c r="AR10" s="1029"/>
      <c r="AS10" s="1029"/>
      <c r="AT10" s="1029"/>
      <c r="AU10" s="1029"/>
      <c r="AV10" s="1029"/>
      <c r="AW10" s="1029"/>
      <c r="AX10" s="1029"/>
      <c r="AY10" s="1029"/>
      <c r="AZ10" s="1029"/>
      <c r="BA10" s="1029"/>
      <c r="BB10" s="1029"/>
      <c r="BC10" s="1029"/>
      <c r="BD10" s="1029"/>
      <c r="BE10" s="1029"/>
    </row>
    <row r="11" spans="16:57" s="3" customFormat="1" ht="24" customHeight="1">
      <c r="P11" s="1030"/>
      <c r="Q11" s="1030"/>
      <c r="R11" s="1030"/>
      <c r="S11" s="1030"/>
      <c r="T11" s="1030"/>
      <c r="U11" s="1030"/>
      <c r="V11" s="1030"/>
      <c r="W11" s="1030"/>
      <c r="X11" s="1030"/>
      <c r="Y11" s="1030"/>
      <c r="Z11" s="1030"/>
      <c r="AA11" s="1030"/>
      <c r="AB11" s="1030"/>
      <c r="AC11" s="1030"/>
      <c r="AD11" s="1030"/>
      <c r="AE11" s="1030"/>
      <c r="AF11" s="1030"/>
      <c r="AG11" s="1030"/>
      <c r="AH11" s="1030"/>
      <c r="AI11" s="1030"/>
      <c r="AJ11" s="1030"/>
      <c r="AK11" s="1030"/>
      <c r="AL11" s="1030"/>
      <c r="AM11" s="1030"/>
      <c r="AN11" s="1030"/>
      <c r="AO11" s="1027"/>
      <c r="AP11" s="1029"/>
      <c r="AQ11" s="1029"/>
      <c r="AR11" s="1029"/>
      <c r="AS11" s="1029"/>
      <c r="AT11" s="1029"/>
      <c r="AU11" s="1029"/>
      <c r="AV11" s="1029"/>
      <c r="AW11" s="1029"/>
      <c r="AX11" s="1029"/>
      <c r="AY11" s="1029"/>
      <c r="AZ11" s="1029"/>
      <c r="BA11" s="1029"/>
      <c r="BB11" s="1029"/>
      <c r="BC11" s="1029"/>
      <c r="BD11" s="1029"/>
      <c r="BE11" s="1029"/>
    </row>
    <row r="12" spans="16:57" s="3" customFormat="1" ht="24" customHeight="1" hidden="1">
      <c r="P12" s="1021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L12" s="1022"/>
      <c r="AM12" s="1022"/>
      <c r="AN12" s="1022"/>
      <c r="AO12" s="92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</row>
    <row r="13" spans="16:57" s="3" customFormat="1" ht="24" customHeight="1" hidden="1">
      <c r="P13" s="1021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</row>
    <row r="14" spans="16:57" s="3" customFormat="1" ht="24" customHeight="1" hidden="1">
      <c r="P14" s="1021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2"/>
      <c r="AE14" s="1022"/>
      <c r="AF14" s="1022"/>
      <c r="AG14" s="1022"/>
      <c r="AH14" s="1022"/>
      <c r="AI14" s="1022"/>
      <c r="AJ14" s="1022"/>
      <c r="AK14" s="1022"/>
      <c r="AL14" s="1022"/>
      <c r="AM14" s="1022"/>
      <c r="AN14" s="1022"/>
      <c r="AO14" s="92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</row>
    <row r="15" spans="16:57" s="3" customFormat="1" ht="25.5" customHeight="1">
      <c r="P15" s="1021"/>
      <c r="Q15" s="1022"/>
      <c r="R15" s="1022"/>
      <c r="S15" s="1022"/>
      <c r="T15" s="1022"/>
      <c r="U15" s="1022"/>
      <c r="V15" s="1022"/>
      <c r="W15" s="1022"/>
      <c r="X15" s="1022"/>
      <c r="Y15" s="1022"/>
      <c r="Z15" s="1022"/>
      <c r="AA15" s="1022"/>
      <c r="AB15" s="1022"/>
      <c r="AC15" s="1022"/>
      <c r="AD15" s="1022"/>
      <c r="AE15" s="1022"/>
      <c r="AF15" s="1022"/>
      <c r="AG15" s="1022"/>
      <c r="AH15" s="1022"/>
      <c r="AI15" s="1022"/>
      <c r="AJ15" s="1022"/>
      <c r="AK15" s="1022"/>
      <c r="AL15" s="1022"/>
      <c r="AM15" s="1022"/>
      <c r="AN15" s="1022"/>
      <c r="AO15" s="92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</row>
    <row r="16" spans="16:57" s="3" customFormat="1" ht="24" customHeight="1"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2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</row>
    <row r="17" spans="41:57" s="3" customFormat="1" ht="18.75">
      <c r="AO17" s="1023"/>
      <c r="AP17" s="1023"/>
      <c r="AQ17" s="1023"/>
      <c r="AR17" s="1023"/>
      <c r="AS17" s="1023"/>
      <c r="AT17" s="1023"/>
      <c r="AU17" s="1023"/>
      <c r="AV17" s="1023"/>
      <c r="AW17" s="1023"/>
      <c r="AX17" s="1023"/>
      <c r="AY17" s="1023"/>
      <c r="AZ17" s="1023"/>
      <c r="BA17" s="1023"/>
      <c r="BB17" s="1023"/>
      <c r="BC17" s="1023"/>
      <c r="BD17" s="1023"/>
      <c r="BE17" s="1023"/>
    </row>
    <row r="18" spans="16:57" s="3" customFormat="1" ht="23.25">
      <c r="P18" s="1032" t="s">
        <v>65</v>
      </c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032"/>
      <c r="AM18" s="1032"/>
      <c r="AN18" s="103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s="3" customFormat="1" ht="18.75">
      <c r="A19" s="1024" t="s">
        <v>43</v>
      </c>
      <c r="B19" s="1024"/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4"/>
      <c r="P19" s="1024"/>
      <c r="Q19" s="1024"/>
      <c r="R19" s="1024"/>
      <c r="S19" s="1024"/>
      <c r="T19" s="1024"/>
      <c r="U19" s="1024"/>
      <c r="V19" s="1024"/>
      <c r="W19" s="1024"/>
      <c r="X19" s="1024"/>
      <c r="Y19" s="1024"/>
      <c r="Z19" s="1024"/>
      <c r="AA19" s="1024"/>
      <c r="AB19" s="1024"/>
      <c r="AC19" s="1024"/>
      <c r="AD19" s="1024"/>
      <c r="AE19" s="1024"/>
      <c r="AF19" s="1024"/>
      <c r="AG19" s="1024"/>
      <c r="AH19" s="1024"/>
      <c r="AI19" s="1024"/>
      <c r="AJ19" s="1024"/>
      <c r="AK19" s="1024"/>
      <c r="AL19" s="1024"/>
      <c r="AM19" s="1024"/>
      <c r="AN19" s="1024"/>
      <c r="AO19" s="1024"/>
      <c r="AP19" s="1024"/>
      <c r="AQ19" s="1024"/>
      <c r="AR19" s="1024"/>
      <c r="AS19" s="1024"/>
      <c r="AT19" s="1024"/>
      <c r="AU19" s="1024"/>
      <c r="AV19" s="1024"/>
      <c r="AW19" s="1024"/>
      <c r="AX19" s="1024"/>
      <c r="AY19" s="1024"/>
      <c r="AZ19" s="1024"/>
      <c r="BA19" s="1024"/>
      <c r="BB19" s="1024"/>
      <c r="BC19" s="1024"/>
      <c r="BD19" s="1024"/>
      <c r="BE19" s="1024"/>
    </row>
    <row r="21" spans="1:57" ht="18" customHeight="1">
      <c r="A21" s="1025" t="s">
        <v>2</v>
      </c>
      <c r="B21" s="985" t="s">
        <v>3</v>
      </c>
      <c r="C21" s="985"/>
      <c r="D21" s="985"/>
      <c r="E21" s="985"/>
      <c r="F21" s="985" t="s">
        <v>4</v>
      </c>
      <c r="G21" s="985"/>
      <c r="H21" s="985"/>
      <c r="I21" s="985"/>
      <c r="J21" s="985" t="s">
        <v>5</v>
      </c>
      <c r="K21" s="985"/>
      <c r="L21" s="985"/>
      <c r="M21" s="985"/>
      <c r="N21" s="985" t="s">
        <v>6</v>
      </c>
      <c r="O21" s="985"/>
      <c r="P21" s="985"/>
      <c r="Q21" s="985"/>
      <c r="R21" s="985"/>
      <c r="S21" s="985" t="s">
        <v>7</v>
      </c>
      <c r="T21" s="985"/>
      <c r="U21" s="985"/>
      <c r="V21" s="985"/>
      <c r="W21" s="985"/>
      <c r="X21" s="985" t="s">
        <v>8</v>
      </c>
      <c r="Y21" s="985"/>
      <c r="Z21" s="985"/>
      <c r="AA21" s="985"/>
      <c r="AB21" s="985" t="s">
        <v>9</v>
      </c>
      <c r="AC21" s="985"/>
      <c r="AD21" s="985"/>
      <c r="AE21" s="985"/>
      <c r="AF21" s="985" t="s">
        <v>10</v>
      </c>
      <c r="AG21" s="985"/>
      <c r="AH21" s="985"/>
      <c r="AI21" s="985"/>
      <c r="AJ21" s="985" t="s">
        <v>11</v>
      </c>
      <c r="AK21" s="985"/>
      <c r="AL21" s="985"/>
      <c r="AM21" s="985"/>
      <c r="AN21" s="993"/>
      <c r="AO21" s="985" t="s">
        <v>12</v>
      </c>
      <c r="AP21" s="993"/>
      <c r="AQ21" s="993"/>
      <c r="AR21" s="993"/>
      <c r="AS21" s="985" t="s">
        <v>13</v>
      </c>
      <c r="AT21" s="985"/>
      <c r="AU21" s="985"/>
      <c r="AV21" s="985"/>
      <c r="AW21" s="985" t="s">
        <v>14</v>
      </c>
      <c r="AX21" s="985"/>
      <c r="AY21" s="985"/>
      <c r="AZ21" s="985"/>
      <c r="BA21" s="985"/>
      <c r="BB21" s="1026"/>
      <c r="BC21" s="1026"/>
      <c r="BD21" s="1026"/>
      <c r="BE21" s="1026"/>
    </row>
    <row r="22" spans="1:57" s="7" customFormat="1" ht="20.25" customHeight="1">
      <c r="A22" s="1025"/>
      <c r="B22" s="272">
        <v>1</v>
      </c>
      <c r="C22" s="272">
        <v>2</v>
      </c>
      <c r="D22" s="272">
        <v>3</v>
      </c>
      <c r="E22" s="272">
        <v>4</v>
      </c>
      <c r="F22" s="272">
        <v>5</v>
      </c>
      <c r="G22" s="272">
        <v>6</v>
      </c>
      <c r="H22" s="272">
        <v>7</v>
      </c>
      <c r="I22" s="272">
        <v>8</v>
      </c>
      <c r="J22" s="272">
        <v>9</v>
      </c>
      <c r="K22" s="272">
        <v>10</v>
      </c>
      <c r="L22" s="272">
        <v>11</v>
      </c>
      <c r="M22" s="272">
        <v>12</v>
      </c>
      <c r="N22" s="272">
        <v>13</v>
      </c>
      <c r="O22" s="272">
        <v>14</v>
      </c>
      <c r="P22" s="272">
        <v>15</v>
      </c>
      <c r="Q22" s="272">
        <v>16</v>
      </c>
      <c r="R22" s="272">
        <v>17</v>
      </c>
      <c r="S22" s="272">
        <v>18</v>
      </c>
      <c r="T22" s="272">
        <v>19</v>
      </c>
      <c r="U22" s="272">
        <v>20</v>
      </c>
      <c r="V22" s="272">
        <v>21</v>
      </c>
      <c r="W22" s="272">
        <v>22</v>
      </c>
      <c r="X22" s="272">
        <v>23</v>
      </c>
      <c r="Y22" s="272">
        <v>24</v>
      </c>
      <c r="Z22" s="272">
        <v>25</v>
      </c>
      <c r="AA22" s="272">
        <v>26</v>
      </c>
      <c r="AB22" s="272">
        <v>27</v>
      </c>
      <c r="AC22" s="272">
        <v>28</v>
      </c>
      <c r="AD22" s="272">
        <v>29</v>
      </c>
      <c r="AE22" s="272">
        <v>30</v>
      </c>
      <c r="AF22" s="272">
        <v>31</v>
      </c>
      <c r="AG22" s="272">
        <v>32</v>
      </c>
      <c r="AH22" s="272">
        <v>33</v>
      </c>
      <c r="AI22" s="272">
        <v>34</v>
      </c>
      <c r="AJ22" s="272">
        <v>35</v>
      </c>
      <c r="AK22" s="272">
        <v>36</v>
      </c>
      <c r="AL22" s="272">
        <v>37</v>
      </c>
      <c r="AM22" s="272">
        <v>38</v>
      </c>
      <c r="AN22" s="272">
        <v>39</v>
      </c>
      <c r="AO22" s="272">
        <v>40</v>
      </c>
      <c r="AP22" s="272">
        <v>41</v>
      </c>
      <c r="AQ22" s="272">
        <v>42</v>
      </c>
      <c r="AR22" s="272">
        <v>43</v>
      </c>
      <c r="AS22" s="272">
        <v>44</v>
      </c>
      <c r="AT22" s="272">
        <v>45</v>
      </c>
      <c r="AU22" s="272">
        <v>46</v>
      </c>
      <c r="AV22" s="272">
        <v>47</v>
      </c>
      <c r="AW22" s="272">
        <v>48</v>
      </c>
      <c r="AX22" s="272">
        <v>49</v>
      </c>
      <c r="AY22" s="272">
        <v>50</v>
      </c>
      <c r="AZ22" s="272">
        <v>51</v>
      </c>
      <c r="BA22" s="272">
        <v>52</v>
      </c>
      <c r="BB22" s="34"/>
      <c r="BC22" s="34"/>
      <c r="BD22" s="34"/>
      <c r="BE22" s="34"/>
    </row>
    <row r="23" spans="1:57" ht="19.5" customHeight="1">
      <c r="A23" s="40">
        <v>1</v>
      </c>
      <c r="B23" s="275" t="s">
        <v>305</v>
      </c>
      <c r="C23" s="275" t="s">
        <v>305</v>
      </c>
      <c r="D23" s="275" t="s">
        <v>305</v>
      </c>
      <c r="E23" s="275" t="s">
        <v>305</v>
      </c>
      <c r="F23" s="275" t="s">
        <v>305</v>
      </c>
      <c r="G23" s="275" t="s">
        <v>305</v>
      </c>
      <c r="H23" s="275" t="s">
        <v>305</v>
      </c>
      <c r="I23" s="275" t="s">
        <v>305</v>
      </c>
      <c r="J23" s="275" t="s">
        <v>305</v>
      </c>
      <c r="K23" s="275" t="s">
        <v>305</v>
      </c>
      <c r="L23" s="275" t="s">
        <v>305</v>
      </c>
      <c r="M23" s="275" t="s">
        <v>305</v>
      </c>
      <c r="N23" s="275" t="s">
        <v>305</v>
      </c>
      <c r="O23" s="275" t="s">
        <v>305</v>
      </c>
      <c r="P23" s="275" t="s">
        <v>305</v>
      </c>
      <c r="Q23" s="273" t="s">
        <v>15</v>
      </c>
      <c r="R23" s="273" t="s">
        <v>15</v>
      </c>
      <c r="S23" s="273" t="s">
        <v>16</v>
      </c>
      <c r="T23" s="275" t="s">
        <v>305</v>
      </c>
      <c r="U23" s="275" t="s">
        <v>305</v>
      </c>
      <c r="V23" s="275" t="s">
        <v>305</v>
      </c>
      <c r="W23" s="275" t="s">
        <v>305</v>
      </c>
      <c r="X23" s="275" t="s">
        <v>305</v>
      </c>
      <c r="Y23" s="275" t="s">
        <v>305</v>
      </c>
      <c r="Z23" s="275" t="s">
        <v>305</v>
      </c>
      <c r="AA23" s="275" t="s">
        <v>305</v>
      </c>
      <c r="AB23" s="275" t="s">
        <v>305</v>
      </c>
      <c r="AC23" s="274" t="s">
        <v>213</v>
      </c>
      <c r="AD23" s="274" t="s">
        <v>16</v>
      </c>
      <c r="AE23" s="274" t="s">
        <v>16</v>
      </c>
      <c r="AF23" s="275" t="s">
        <v>305</v>
      </c>
      <c r="AG23" s="275" t="s">
        <v>305</v>
      </c>
      <c r="AH23" s="275" t="s">
        <v>305</v>
      </c>
      <c r="AI23" s="275" t="s">
        <v>305</v>
      </c>
      <c r="AJ23" s="275" t="s">
        <v>305</v>
      </c>
      <c r="AK23" s="275" t="s">
        <v>305</v>
      </c>
      <c r="AL23" s="275" t="s">
        <v>305</v>
      </c>
      <c r="AM23" s="275" t="s">
        <v>305</v>
      </c>
      <c r="AN23" s="275" t="s">
        <v>305</v>
      </c>
      <c r="AO23" s="275" t="s">
        <v>305</v>
      </c>
      <c r="AP23" s="277" t="s">
        <v>15</v>
      </c>
      <c r="AQ23" s="273" t="s">
        <v>15</v>
      </c>
      <c r="AR23" s="276" t="s">
        <v>15</v>
      </c>
      <c r="AT23" s="276"/>
      <c r="AU23" s="276"/>
      <c r="AV23" s="276"/>
      <c r="AW23" s="276"/>
      <c r="AX23" s="273"/>
      <c r="AY23" s="273"/>
      <c r="AZ23" s="273"/>
      <c r="BA23" s="273"/>
      <c r="BB23" s="4"/>
      <c r="BC23" s="35"/>
      <c r="BD23" s="4"/>
      <c r="BE23" s="35"/>
    </row>
    <row r="24" spans="1:57" ht="19.5" customHeight="1">
      <c r="A24" s="41">
        <v>2</v>
      </c>
      <c r="B24" s="275" t="s">
        <v>305</v>
      </c>
      <c r="C24" s="275" t="s">
        <v>305</v>
      </c>
      <c r="D24" s="275" t="s">
        <v>305</v>
      </c>
      <c r="E24" s="275" t="s">
        <v>305</v>
      </c>
      <c r="F24" s="275" t="s">
        <v>305</v>
      </c>
      <c r="G24" s="275" t="s">
        <v>305</v>
      </c>
      <c r="H24" s="275" t="s">
        <v>305</v>
      </c>
      <c r="I24" s="275" t="s">
        <v>305</v>
      </c>
      <c r="J24" s="275" t="s">
        <v>305</v>
      </c>
      <c r="K24" s="275" t="s">
        <v>305</v>
      </c>
      <c r="L24" s="275" t="s">
        <v>305</v>
      </c>
      <c r="M24" s="275" t="s">
        <v>305</v>
      </c>
      <c r="N24" s="275" t="s">
        <v>305</v>
      </c>
      <c r="O24" s="275" t="s">
        <v>305</v>
      </c>
      <c r="P24" s="275" t="s">
        <v>305</v>
      </c>
      <c r="Q24" s="278" t="s">
        <v>15</v>
      </c>
      <c r="R24" s="279" t="s">
        <v>15</v>
      </c>
      <c r="S24" s="278" t="s">
        <v>17</v>
      </c>
      <c r="T24" s="296" t="s">
        <v>17</v>
      </c>
      <c r="U24" s="296" t="s">
        <v>17</v>
      </c>
      <c r="V24" s="610" t="s">
        <v>17</v>
      </c>
      <c r="W24" s="610" t="s">
        <v>17</v>
      </c>
      <c r="X24" s="610" t="s">
        <v>18</v>
      </c>
      <c r="Y24" s="610" t="s">
        <v>18</v>
      </c>
      <c r="Z24" s="610" t="s">
        <v>18</v>
      </c>
      <c r="AA24" s="610" t="s">
        <v>18</v>
      </c>
      <c r="AB24" s="610" t="s">
        <v>18</v>
      </c>
      <c r="AC24" s="610" t="s">
        <v>18</v>
      </c>
      <c r="AD24" s="610" t="s">
        <v>18</v>
      </c>
      <c r="AE24" s="610" t="s">
        <v>18</v>
      </c>
      <c r="AF24" s="610" t="s">
        <v>18</v>
      </c>
      <c r="AG24" s="610" t="s">
        <v>18</v>
      </c>
      <c r="AH24" s="610" t="s">
        <v>18</v>
      </c>
      <c r="AI24" s="610" t="s">
        <v>18</v>
      </c>
      <c r="AJ24" s="610" t="s">
        <v>18</v>
      </c>
      <c r="AK24" s="610" t="s">
        <v>18</v>
      </c>
      <c r="AL24" s="610" t="s">
        <v>18</v>
      </c>
      <c r="AM24" s="610" t="s">
        <v>18</v>
      </c>
      <c r="AN24" s="610" t="s">
        <v>306</v>
      </c>
      <c r="AO24" s="610"/>
      <c r="AP24" s="610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9"/>
      <c r="BC24" s="9"/>
      <c r="BD24" s="9"/>
      <c r="BE24" s="9"/>
    </row>
    <row r="25" spans="1:57" s="9" customFormat="1" ht="3" customHeight="1">
      <c r="A25" s="984"/>
      <c r="B25" s="984"/>
      <c r="C25" s="984"/>
      <c r="D25" s="984"/>
      <c r="E25" s="984"/>
      <c r="F25" s="984"/>
      <c r="G25" s="984"/>
      <c r="H25" s="984"/>
      <c r="I25" s="98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47"/>
      <c r="AW25" s="47"/>
      <c r="AX25" s="47"/>
      <c r="AY25" s="47"/>
      <c r="AZ25" s="47"/>
      <c r="BA25" s="1"/>
      <c r="BB25" s="1"/>
      <c r="BC25" s="1"/>
      <c r="BD25" s="1"/>
      <c r="BE25" s="1"/>
    </row>
    <row r="26" spans="1:52" ht="15.75" customHeight="1" hidden="1">
      <c r="A26" s="1042" t="s">
        <v>225</v>
      </c>
      <c r="B26" s="1042"/>
      <c r="C26" s="1042"/>
      <c r="D26" s="1042"/>
      <c r="E26" s="1042"/>
      <c r="F26" s="1042"/>
      <c r="G26" s="1042"/>
      <c r="H26" s="1042"/>
      <c r="I26" s="1042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43"/>
      <c r="AH26" s="1043"/>
      <c r="AI26" s="1043"/>
      <c r="AJ26" s="1043"/>
      <c r="AK26" s="1043"/>
      <c r="AL26" s="1043"/>
      <c r="AM26" s="1043"/>
      <c r="AN26" s="1043"/>
      <c r="AO26" s="1043"/>
      <c r="AP26" s="1043"/>
      <c r="AQ26" s="1043"/>
      <c r="AR26" s="1043"/>
      <c r="AS26" s="1043"/>
      <c r="AT26" s="1043"/>
      <c r="AU26" s="1043"/>
      <c r="AV26" s="47"/>
      <c r="AW26" s="47"/>
      <c r="AX26" s="47"/>
      <c r="AY26" s="47"/>
      <c r="AZ26" s="47"/>
    </row>
    <row r="27" spans="1:57" ht="26.25" customHeight="1">
      <c r="A27" s="48"/>
      <c r="B27" s="1057" t="s">
        <v>236</v>
      </c>
      <c r="C27" s="1057"/>
      <c r="D27" s="1057"/>
      <c r="E27" s="1057"/>
      <c r="F27" s="619"/>
      <c r="G27" s="620" t="s">
        <v>305</v>
      </c>
      <c r="H27" s="991" t="s">
        <v>237</v>
      </c>
      <c r="I27" s="992"/>
      <c r="J27" s="992"/>
      <c r="K27" s="619"/>
      <c r="L27" s="620" t="s">
        <v>213</v>
      </c>
      <c r="M27" s="991" t="s">
        <v>308</v>
      </c>
      <c r="N27" s="992"/>
      <c r="O27" s="992"/>
      <c r="P27" s="992"/>
      <c r="Q27" s="992"/>
      <c r="R27" s="992"/>
      <c r="S27" s="620" t="s">
        <v>15</v>
      </c>
      <c r="T27" s="991" t="s">
        <v>238</v>
      </c>
      <c r="U27" s="992"/>
      <c r="V27" s="992"/>
      <c r="W27" s="992"/>
      <c r="X27" s="619"/>
      <c r="Y27" s="620" t="s">
        <v>17</v>
      </c>
      <c r="Z27" s="991" t="s">
        <v>239</v>
      </c>
      <c r="AA27" s="992"/>
      <c r="AB27" s="992"/>
      <c r="AC27" s="992"/>
      <c r="AD27" s="619"/>
      <c r="AE27" s="620" t="s">
        <v>18</v>
      </c>
      <c r="AF27" s="991" t="s">
        <v>240</v>
      </c>
      <c r="AG27" s="992"/>
      <c r="AH27" s="992"/>
      <c r="AI27" s="992"/>
      <c r="AJ27" s="992"/>
      <c r="AK27" s="992"/>
      <c r="AL27" s="992"/>
      <c r="AM27" s="992"/>
      <c r="AN27" s="620" t="s">
        <v>306</v>
      </c>
      <c r="AO27" s="991" t="s">
        <v>307</v>
      </c>
      <c r="AP27" s="992"/>
      <c r="AQ27" s="992"/>
      <c r="AR27" s="992"/>
      <c r="AS27" s="992"/>
      <c r="AT27" s="992"/>
      <c r="AU27" s="619"/>
      <c r="AV27" s="620" t="s">
        <v>16</v>
      </c>
      <c r="AW27" s="1056" t="s">
        <v>241</v>
      </c>
      <c r="AX27" s="1057"/>
      <c r="AY27" s="1057"/>
      <c r="AZ27" s="1057"/>
      <c r="BA27" s="619"/>
      <c r="BB27" s="619"/>
      <c r="BC27" s="3"/>
      <c r="BD27" s="3"/>
      <c r="BE27" s="3"/>
    </row>
    <row r="28" spans="1:57" ht="36.75" customHeight="1">
      <c r="A28" s="1103" t="s">
        <v>157</v>
      </c>
      <c r="B28" s="1104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4"/>
      <c r="AF28" s="1104"/>
      <c r="AG28" s="1104"/>
      <c r="AH28" s="1104"/>
      <c r="AI28" s="1104"/>
      <c r="AJ28" s="1104"/>
      <c r="AK28" s="1104"/>
      <c r="AL28" s="1104"/>
      <c r="AM28" s="1104"/>
      <c r="AN28" s="1104"/>
      <c r="AO28" s="1104"/>
      <c r="AP28" s="1104"/>
      <c r="AQ28" s="1104"/>
      <c r="AR28" s="1104"/>
      <c r="AS28" s="1104"/>
      <c r="AT28" s="1104"/>
      <c r="AU28" s="1104"/>
      <c r="AV28" s="1104"/>
      <c r="AW28" s="1104"/>
      <c r="AX28" s="1104"/>
      <c r="AY28" s="1104"/>
      <c r="AZ28" s="1104"/>
      <c r="BA28" s="1104"/>
      <c r="BB28" s="1104"/>
      <c r="BC28" s="1104"/>
      <c r="BD28" s="1104"/>
      <c r="BE28" s="1104"/>
    </row>
    <row r="29" spans="1:57" ht="12.75" customHeight="1" thickBo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3"/>
      <c r="BB29" s="3"/>
      <c r="BC29" s="3"/>
      <c r="BD29" s="3"/>
      <c r="BE29" s="3"/>
    </row>
    <row r="30" spans="1:57" ht="12.75" customHeight="1">
      <c r="A30" s="1044" t="s">
        <v>2</v>
      </c>
      <c r="B30" s="1045"/>
      <c r="C30" s="1050" t="s">
        <v>19</v>
      </c>
      <c r="D30" s="1003"/>
      <c r="E30" s="1003"/>
      <c r="F30" s="1051"/>
      <c r="G30" s="994" t="s">
        <v>309</v>
      </c>
      <c r="H30" s="1003"/>
      <c r="I30" s="1051"/>
      <c r="J30" s="994" t="s">
        <v>21</v>
      </c>
      <c r="K30" s="1003"/>
      <c r="L30" s="1003"/>
      <c r="M30" s="1051"/>
      <c r="N30" s="994" t="s">
        <v>95</v>
      </c>
      <c r="O30" s="1003"/>
      <c r="P30" s="1051"/>
      <c r="Q30" s="994" t="s">
        <v>96</v>
      </c>
      <c r="R30" s="995"/>
      <c r="S30" s="996"/>
      <c r="T30" s="994" t="s">
        <v>22</v>
      </c>
      <c r="U30" s="1003"/>
      <c r="V30" s="1003"/>
      <c r="W30" s="1058" t="s">
        <v>94</v>
      </c>
      <c r="X30" s="1003"/>
      <c r="Y30" s="1045"/>
      <c r="Z30" s="54"/>
      <c r="AA30" s="1065" t="s">
        <v>97</v>
      </c>
      <c r="AB30" s="1066"/>
      <c r="AC30" s="1066"/>
      <c r="AD30" s="1066"/>
      <c r="AE30" s="1066"/>
      <c r="AF30" s="994" t="s">
        <v>212</v>
      </c>
      <c r="AG30" s="1059"/>
      <c r="AH30" s="1060"/>
      <c r="AI30" s="994" t="s">
        <v>74</v>
      </c>
      <c r="AJ30" s="1003"/>
      <c r="AK30" s="1004"/>
      <c r="AL30" s="55"/>
      <c r="AM30" s="1078" t="s">
        <v>76</v>
      </c>
      <c r="AN30" s="1079"/>
      <c r="AO30" s="1080"/>
      <c r="AP30" s="1012" t="s">
        <v>98</v>
      </c>
      <c r="AQ30" s="1013"/>
      <c r="AR30" s="1013"/>
      <c r="AS30" s="1013"/>
      <c r="AT30" s="1013"/>
      <c r="AU30" s="1013"/>
      <c r="AV30" s="1013"/>
      <c r="AW30" s="1013"/>
      <c r="AX30" s="1013" t="s">
        <v>212</v>
      </c>
      <c r="AY30" s="1013"/>
      <c r="AZ30" s="1013"/>
      <c r="BA30" s="1073"/>
      <c r="BB30" s="3"/>
      <c r="BC30" s="3"/>
      <c r="BD30" s="3"/>
      <c r="BE30" s="3"/>
    </row>
    <row r="31" spans="1:57" ht="21" customHeight="1" thickBot="1">
      <c r="A31" s="1046"/>
      <c r="B31" s="1047"/>
      <c r="C31" s="1052"/>
      <c r="D31" s="1052"/>
      <c r="E31" s="1052"/>
      <c r="F31" s="1053"/>
      <c r="G31" s="1055"/>
      <c r="H31" s="1052"/>
      <c r="I31" s="1053"/>
      <c r="J31" s="1055"/>
      <c r="K31" s="1052"/>
      <c r="L31" s="1052"/>
      <c r="M31" s="1053"/>
      <c r="N31" s="1055"/>
      <c r="O31" s="1052"/>
      <c r="P31" s="1053"/>
      <c r="Q31" s="997"/>
      <c r="R31" s="998"/>
      <c r="S31" s="999"/>
      <c r="T31" s="1055"/>
      <c r="U31" s="1052"/>
      <c r="V31" s="1052"/>
      <c r="W31" s="1046"/>
      <c r="X31" s="1052"/>
      <c r="Y31" s="1047"/>
      <c r="Z31" s="54"/>
      <c r="AA31" s="1067"/>
      <c r="AB31" s="1068"/>
      <c r="AC31" s="1068"/>
      <c r="AD31" s="1068"/>
      <c r="AE31" s="1068"/>
      <c r="AF31" s="1061"/>
      <c r="AG31" s="1062"/>
      <c r="AH31" s="1063"/>
      <c r="AI31" s="1005"/>
      <c r="AJ31" s="1006"/>
      <c r="AK31" s="1007"/>
      <c r="AL31" s="56"/>
      <c r="AM31" s="1081"/>
      <c r="AN31" s="1082"/>
      <c r="AO31" s="1083"/>
      <c r="AP31" s="1014"/>
      <c r="AQ31" s="1015"/>
      <c r="AR31" s="1015"/>
      <c r="AS31" s="1015"/>
      <c r="AT31" s="1015"/>
      <c r="AU31" s="1015"/>
      <c r="AV31" s="1015"/>
      <c r="AW31" s="1015"/>
      <c r="AX31" s="1015"/>
      <c r="AY31" s="1015"/>
      <c r="AZ31" s="1015"/>
      <c r="BA31" s="1074"/>
      <c r="BB31" s="3"/>
      <c r="BC31" s="3"/>
      <c r="BD31" s="3"/>
      <c r="BE31" s="3"/>
    </row>
    <row r="32" spans="1:57" ht="39" customHeight="1" thickBot="1">
      <c r="A32" s="1048"/>
      <c r="B32" s="1049"/>
      <c r="C32" s="1006"/>
      <c r="D32" s="1006"/>
      <c r="E32" s="1006"/>
      <c r="F32" s="1054"/>
      <c r="G32" s="1005"/>
      <c r="H32" s="1006"/>
      <c r="I32" s="1054"/>
      <c r="J32" s="1005"/>
      <c r="K32" s="1006"/>
      <c r="L32" s="1006"/>
      <c r="M32" s="1054"/>
      <c r="N32" s="1005"/>
      <c r="O32" s="1006"/>
      <c r="P32" s="1054"/>
      <c r="Q32" s="1000"/>
      <c r="R32" s="1001"/>
      <c r="S32" s="1002"/>
      <c r="T32" s="1005"/>
      <c r="U32" s="1006"/>
      <c r="V32" s="1006"/>
      <c r="W32" s="1048"/>
      <c r="X32" s="1006"/>
      <c r="Y32" s="1049"/>
      <c r="Z32" s="54"/>
      <c r="AA32" s="1018"/>
      <c r="AB32" s="1019"/>
      <c r="AC32" s="1019"/>
      <c r="AD32" s="1019"/>
      <c r="AE32" s="1020"/>
      <c r="AF32" s="1076"/>
      <c r="AG32" s="1019"/>
      <c r="AH32" s="1077"/>
      <c r="AI32" s="1076"/>
      <c r="AJ32" s="1019"/>
      <c r="AK32" s="1127"/>
      <c r="AL32" s="56"/>
      <c r="AM32" s="1081"/>
      <c r="AN32" s="1082"/>
      <c r="AO32" s="1083"/>
      <c r="AP32" s="1014"/>
      <c r="AQ32" s="1015"/>
      <c r="AR32" s="1015"/>
      <c r="AS32" s="1015"/>
      <c r="AT32" s="1015"/>
      <c r="AU32" s="1015"/>
      <c r="AV32" s="1015"/>
      <c r="AW32" s="1015"/>
      <c r="AX32" s="1015"/>
      <c r="AY32" s="1015"/>
      <c r="AZ32" s="1015"/>
      <c r="BA32" s="1074"/>
      <c r="BB32" s="3"/>
      <c r="BC32" s="3"/>
      <c r="BD32" s="3"/>
      <c r="BE32" s="3"/>
    </row>
    <row r="33" spans="1:57" ht="20.25" customHeight="1">
      <c r="A33" s="986">
        <v>1</v>
      </c>
      <c r="B33" s="987"/>
      <c r="C33" s="1036">
        <v>34</v>
      </c>
      <c r="D33" s="988"/>
      <c r="E33" s="988"/>
      <c r="F33" s="988"/>
      <c r="G33" s="988">
        <v>6</v>
      </c>
      <c r="H33" s="988"/>
      <c r="I33" s="988"/>
      <c r="J33" s="1128"/>
      <c r="K33" s="1129"/>
      <c r="L33" s="1129"/>
      <c r="M33" s="1129"/>
      <c r="N33" s="988"/>
      <c r="O33" s="989"/>
      <c r="P33" s="989"/>
      <c r="Q33" s="1097"/>
      <c r="R33" s="1098"/>
      <c r="S33" s="1098"/>
      <c r="T33" s="988">
        <v>12</v>
      </c>
      <c r="U33" s="989"/>
      <c r="V33" s="990"/>
      <c r="W33" s="986">
        <f>C33+G33+T33</f>
        <v>52</v>
      </c>
      <c r="X33" s="989"/>
      <c r="Y33" s="987"/>
      <c r="Z33" s="54"/>
      <c r="AA33" s="1084" t="s">
        <v>226</v>
      </c>
      <c r="AB33" s="1009"/>
      <c r="AC33" s="1009"/>
      <c r="AD33" s="1009"/>
      <c r="AE33" s="1085"/>
      <c r="AF33" s="1008">
        <v>4</v>
      </c>
      <c r="AG33" s="1009"/>
      <c r="AH33" s="1010"/>
      <c r="AI33" s="1008">
        <v>5</v>
      </c>
      <c r="AJ33" s="1009"/>
      <c r="AK33" s="1011"/>
      <c r="AL33" s="56"/>
      <c r="AM33" s="1081"/>
      <c r="AN33" s="1082"/>
      <c r="AO33" s="1083"/>
      <c r="AP33" s="1016"/>
      <c r="AQ33" s="1017"/>
      <c r="AR33" s="1017"/>
      <c r="AS33" s="1017"/>
      <c r="AT33" s="1017"/>
      <c r="AU33" s="1017"/>
      <c r="AV33" s="1017"/>
      <c r="AW33" s="1017"/>
      <c r="AX33" s="1017"/>
      <c r="AY33" s="1017"/>
      <c r="AZ33" s="1017"/>
      <c r="BA33" s="1075"/>
      <c r="BB33" s="3"/>
      <c r="BC33" s="3"/>
      <c r="BD33" s="3"/>
      <c r="BE33" s="3"/>
    </row>
    <row r="34" spans="1:57" ht="20.25" customHeight="1" thickBot="1">
      <c r="A34" s="1099">
        <v>2</v>
      </c>
      <c r="B34" s="1100"/>
      <c r="C34" s="1106">
        <v>15</v>
      </c>
      <c r="D34" s="1107"/>
      <c r="E34" s="1107"/>
      <c r="F34" s="1107"/>
      <c r="G34" s="1108">
        <v>2</v>
      </c>
      <c r="H34" s="1107"/>
      <c r="I34" s="1107"/>
      <c r="J34" s="1109">
        <v>5</v>
      </c>
      <c r="K34" s="1110"/>
      <c r="L34" s="1110"/>
      <c r="M34" s="1110"/>
      <c r="N34" s="1108">
        <v>16</v>
      </c>
      <c r="O34" s="1107"/>
      <c r="P34" s="1107"/>
      <c r="Q34" s="1101">
        <v>1</v>
      </c>
      <c r="R34" s="1102"/>
      <c r="S34" s="1102"/>
      <c r="T34" s="1108"/>
      <c r="U34" s="1107"/>
      <c r="V34" s="1111"/>
      <c r="W34" s="1099">
        <f>C34+G34+J34+N34+Q34</f>
        <v>39</v>
      </c>
      <c r="X34" s="1107"/>
      <c r="Y34" s="1100"/>
      <c r="Z34" s="54"/>
      <c r="AA34" s="1117" t="s">
        <v>66</v>
      </c>
      <c r="AB34" s="1118"/>
      <c r="AC34" s="1118"/>
      <c r="AD34" s="1118"/>
      <c r="AE34" s="1119"/>
      <c r="AF34" s="1086">
        <v>4</v>
      </c>
      <c r="AG34" s="1087"/>
      <c r="AH34" s="1123"/>
      <c r="AI34" s="1086">
        <v>16</v>
      </c>
      <c r="AJ34" s="1087"/>
      <c r="AK34" s="1088"/>
      <c r="AL34" s="57"/>
      <c r="AM34" s="1072" t="s">
        <v>67</v>
      </c>
      <c r="AN34" s="1072"/>
      <c r="AO34" s="1072"/>
      <c r="AP34" s="1064" t="s">
        <v>99</v>
      </c>
      <c r="AQ34" s="1064"/>
      <c r="AR34" s="1064"/>
      <c r="AS34" s="1064"/>
      <c r="AT34" s="1064"/>
      <c r="AU34" s="1064"/>
      <c r="AV34" s="1064"/>
      <c r="AW34" s="1064"/>
      <c r="AX34" s="1064">
        <v>4</v>
      </c>
      <c r="AY34" s="1064"/>
      <c r="AZ34" s="1064"/>
      <c r="BA34" s="1064"/>
      <c r="BB34" s="3"/>
      <c r="BC34" s="3"/>
      <c r="BD34" s="3"/>
      <c r="BE34" s="3"/>
    </row>
    <row r="35" spans="1:57" ht="27" customHeight="1" thickBot="1">
      <c r="A35" s="1092" t="s">
        <v>24</v>
      </c>
      <c r="B35" s="1093"/>
      <c r="C35" s="1094">
        <f>SUM(C33:C34)</f>
        <v>49</v>
      </c>
      <c r="D35" s="1095"/>
      <c r="E35" s="1095"/>
      <c r="F35" s="1095"/>
      <c r="G35" s="1105">
        <f>SUM(G33:G34)</f>
        <v>8</v>
      </c>
      <c r="H35" s="1095"/>
      <c r="I35" s="1095"/>
      <c r="J35" s="1115"/>
      <c r="K35" s="1116"/>
      <c r="L35" s="1116"/>
      <c r="M35" s="1116"/>
      <c r="N35" s="1105"/>
      <c r="O35" s="1095"/>
      <c r="P35" s="1095"/>
      <c r="Q35" s="1125"/>
      <c r="R35" s="1126"/>
      <c r="S35" s="1126"/>
      <c r="T35" s="1105"/>
      <c r="U35" s="1095"/>
      <c r="V35" s="1114"/>
      <c r="W35" s="1092">
        <f>W33+W34</f>
        <v>91</v>
      </c>
      <c r="X35" s="1095"/>
      <c r="Y35" s="1093"/>
      <c r="Z35" s="54"/>
      <c r="AA35" s="1120"/>
      <c r="AB35" s="1121"/>
      <c r="AC35" s="1121"/>
      <c r="AD35" s="1121"/>
      <c r="AE35" s="1122"/>
      <c r="AF35" s="1089"/>
      <c r="AG35" s="1090"/>
      <c r="AH35" s="1124"/>
      <c r="AI35" s="1089"/>
      <c r="AJ35" s="1090"/>
      <c r="AK35" s="1091"/>
      <c r="AL35" s="58"/>
      <c r="AM35" s="1072"/>
      <c r="AN35" s="1072"/>
      <c r="AO35" s="1072"/>
      <c r="AP35" s="1064"/>
      <c r="AQ35" s="1064"/>
      <c r="AR35" s="1064"/>
      <c r="AS35" s="1064"/>
      <c r="AT35" s="1064"/>
      <c r="AU35" s="1064"/>
      <c r="AV35" s="1064"/>
      <c r="AW35" s="1064"/>
      <c r="AX35" s="1064"/>
      <c r="AY35" s="1064"/>
      <c r="AZ35" s="1064"/>
      <c r="BA35" s="1064"/>
      <c r="BB35" s="3"/>
      <c r="BC35" s="3"/>
      <c r="BD35" s="3"/>
      <c r="BE35" s="3"/>
    </row>
    <row r="36" spans="1:57" ht="36.75" customHeight="1">
      <c r="A36" s="48"/>
      <c r="B36" s="49"/>
      <c r="C36" s="49"/>
      <c r="D36" s="49"/>
      <c r="E36" s="49"/>
      <c r="F36" s="49"/>
      <c r="G36" s="49"/>
      <c r="H36" s="45"/>
      <c r="I36" s="45"/>
      <c r="J36" s="45"/>
      <c r="K36" s="45"/>
      <c r="L36" s="45"/>
      <c r="O36" s="45"/>
      <c r="P36" s="45"/>
      <c r="Q36" s="45"/>
      <c r="R36" s="45"/>
      <c r="S36" s="45"/>
      <c r="T36" s="3"/>
      <c r="U36" s="3"/>
      <c r="V36" s="45"/>
      <c r="W36" s="45"/>
      <c r="X36" s="45"/>
      <c r="Y36" s="45"/>
      <c r="Z36" s="45"/>
      <c r="AA36" s="1112" t="s">
        <v>282</v>
      </c>
      <c r="AB36" s="1112"/>
      <c r="AC36" s="1112"/>
      <c r="AD36" s="1112"/>
      <c r="AE36" s="1112"/>
      <c r="AF36" s="1113">
        <v>4</v>
      </c>
      <c r="AG36" s="1113"/>
      <c r="AH36" s="1113"/>
      <c r="AI36" s="1069">
        <v>1</v>
      </c>
      <c r="AJ36" s="1070"/>
      <c r="AK36" s="1071"/>
      <c r="AL36" s="51"/>
      <c r="AM36" s="1072"/>
      <c r="AN36" s="1072"/>
      <c r="AO36" s="1072"/>
      <c r="AP36" s="1064"/>
      <c r="AQ36" s="1064"/>
      <c r="AR36" s="1064"/>
      <c r="AS36" s="1064"/>
      <c r="AT36" s="1064"/>
      <c r="AU36" s="1064"/>
      <c r="AV36" s="1064"/>
      <c r="AW36" s="1064"/>
      <c r="AX36" s="1064"/>
      <c r="AY36" s="1064"/>
      <c r="AZ36" s="1064"/>
      <c r="BA36" s="1064"/>
      <c r="BB36" s="3"/>
      <c r="BC36" s="3"/>
      <c r="BD36" s="3"/>
      <c r="BE36" s="3"/>
    </row>
    <row r="37" spans="1:57" ht="12.75" customHeight="1">
      <c r="A37" s="48"/>
      <c r="B37" s="49"/>
      <c r="C37" s="49"/>
      <c r="D37" s="49"/>
      <c r="E37" s="49"/>
      <c r="F37" s="49"/>
      <c r="G37" s="49"/>
      <c r="H37" s="45"/>
      <c r="I37" s="45"/>
      <c r="J37" s="45"/>
      <c r="K37" s="45"/>
      <c r="L37" s="45"/>
      <c r="O37" s="45"/>
      <c r="P37" s="45"/>
      <c r="Q37" s="45"/>
      <c r="R37" s="45"/>
      <c r="S37" s="45"/>
      <c r="T37" s="3"/>
      <c r="U37" s="3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"/>
      <c r="AG37" s="4"/>
      <c r="AH37" s="12"/>
      <c r="AI37" s="12"/>
      <c r="AJ37" s="51"/>
      <c r="AK37" s="51"/>
      <c r="AL37" s="51"/>
      <c r="AM37" s="51"/>
      <c r="AN37" s="12"/>
      <c r="AO37" s="12"/>
      <c r="AP37" s="45"/>
      <c r="AQ37" s="45"/>
      <c r="AR37" s="45"/>
      <c r="AS37" s="45"/>
      <c r="AT37" s="45"/>
      <c r="AU37" s="3"/>
      <c r="AV37" s="47"/>
      <c r="AW37" s="47"/>
      <c r="AX37" s="47"/>
      <c r="AY37" s="47"/>
      <c r="AZ37" s="47"/>
      <c r="BA37" s="3"/>
      <c r="BB37" s="3"/>
      <c r="BC37" s="3"/>
      <c r="BD37" s="3"/>
      <c r="BE37" s="3"/>
    </row>
    <row r="38" spans="1:57" ht="18.75">
      <c r="A38" s="9"/>
      <c r="B38" s="9"/>
      <c r="C38" s="9"/>
      <c r="D38" s="9"/>
      <c r="E38" s="9"/>
      <c r="F38" s="9"/>
      <c r="G38" s="9"/>
      <c r="H38" s="46"/>
      <c r="I38" s="46"/>
      <c r="J38" s="46"/>
      <c r="K38" s="46"/>
      <c r="L38" s="46"/>
      <c r="M38" s="9"/>
      <c r="N38" s="9"/>
      <c r="O38" s="6"/>
      <c r="P38" s="6"/>
      <c r="Q38" s="6"/>
      <c r="R38" s="6"/>
      <c r="S38" s="6"/>
      <c r="T38" s="12"/>
      <c r="U38" s="12"/>
      <c r="V38" s="6"/>
      <c r="W38" s="6"/>
      <c r="X38" s="6"/>
      <c r="Y38" s="6"/>
      <c r="Z38" s="6"/>
      <c r="AA38" s="6"/>
      <c r="AB38" s="12"/>
      <c r="AC38" s="12"/>
      <c r="AD38" s="6"/>
      <c r="AE38" s="6"/>
      <c r="AF38" s="6"/>
      <c r="AG38" s="6"/>
      <c r="AH38" s="12"/>
      <c r="AI38" s="12"/>
      <c r="AJ38" s="6"/>
      <c r="AK38" s="6"/>
      <c r="AL38" s="6"/>
      <c r="AM38" s="6"/>
      <c r="AN38" s="12"/>
      <c r="AO38" s="12"/>
      <c r="AP38" s="6"/>
      <c r="AQ38" s="6"/>
      <c r="AR38" s="6"/>
      <c r="AS38" s="6"/>
      <c r="AT38" s="12"/>
      <c r="AU38" s="12"/>
      <c r="AV38" s="50"/>
      <c r="AW38" s="50"/>
      <c r="AX38" s="50"/>
      <c r="AY38" s="50"/>
      <c r="AZ38" s="50"/>
      <c r="BA38" s="12"/>
      <c r="BB38" s="12"/>
      <c r="BC38" s="12"/>
      <c r="BD38" s="12"/>
      <c r="BE38" s="12"/>
    </row>
  </sheetData>
  <sheetProtection selectLockedCells="1" selectUnlockedCells="1"/>
  <mergeCells count="108">
    <mergeCell ref="T30:V32"/>
    <mergeCell ref="AI32:AK32"/>
    <mergeCell ref="W35:Y35"/>
    <mergeCell ref="W33:Y33"/>
    <mergeCell ref="J33:M33"/>
    <mergeCell ref="G30:I32"/>
    <mergeCell ref="AA36:AE36"/>
    <mergeCell ref="AF36:AH36"/>
    <mergeCell ref="T35:V35"/>
    <mergeCell ref="J35:M35"/>
    <mergeCell ref="AA34:AE35"/>
    <mergeCell ref="AF34:AH35"/>
    <mergeCell ref="N35:P35"/>
    <mergeCell ref="Q35:S35"/>
    <mergeCell ref="C34:F34"/>
    <mergeCell ref="G34:I34"/>
    <mergeCell ref="J34:M34"/>
    <mergeCell ref="N34:P34"/>
    <mergeCell ref="W34:Y34"/>
    <mergeCell ref="T34:V34"/>
    <mergeCell ref="A35:B35"/>
    <mergeCell ref="C35:F35"/>
    <mergeCell ref="A7:O7"/>
    <mergeCell ref="A8:O8"/>
    <mergeCell ref="Q33:S33"/>
    <mergeCell ref="N33:P33"/>
    <mergeCell ref="A34:B34"/>
    <mergeCell ref="Q34:S34"/>
    <mergeCell ref="A28:BE28"/>
    <mergeCell ref="G35:I35"/>
    <mergeCell ref="AP34:AW36"/>
    <mergeCell ref="AA30:AE31"/>
    <mergeCell ref="AI36:AK36"/>
    <mergeCell ref="AM34:AO36"/>
    <mergeCell ref="AX30:BA33"/>
    <mergeCell ref="AF32:AH32"/>
    <mergeCell ref="AM30:AO33"/>
    <mergeCell ref="AA33:AE33"/>
    <mergeCell ref="AX34:BA36"/>
    <mergeCell ref="AI34:AK35"/>
    <mergeCell ref="A26:AU26"/>
    <mergeCell ref="A30:B32"/>
    <mergeCell ref="C30:F32"/>
    <mergeCell ref="J30:M32"/>
    <mergeCell ref="N30:P32"/>
    <mergeCell ref="AW27:AZ27"/>
    <mergeCell ref="B27:E27"/>
    <mergeCell ref="AF27:AM27"/>
    <mergeCell ref="W30:Y32"/>
    <mergeCell ref="AF30:AH31"/>
    <mergeCell ref="C33:F33"/>
    <mergeCell ref="P12:AN12"/>
    <mergeCell ref="A1:O1"/>
    <mergeCell ref="A3:O3"/>
    <mergeCell ref="P3:AN3"/>
    <mergeCell ref="AO1:BE3"/>
    <mergeCell ref="P1:AN1"/>
    <mergeCell ref="A2:O2"/>
    <mergeCell ref="A5:O5"/>
    <mergeCell ref="AO11:BE11"/>
    <mergeCell ref="P5:AN5"/>
    <mergeCell ref="AO4:BE4"/>
    <mergeCell ref="A4:O4"/>
    <mergeCell ref="P4:AN4"/>
    <mergeCell ref="AO5:BE8"/>
    <mergeCell ref="P8:AN8"/>
    <mergeCell ref="P7:AN7"/>
    <mergeCell ref="P6:AN6"/>
    <mergeCell ref="AO9:BE9"/>
    <mergeCell ref="F21:I21"/>
    <mergeCell ref="AO10:BE10"/>
    <mergeCell ref="P11:AN11"/>
    <mergeCell ref="P9:AN9"/>
    <mergeCell ref="P18:AN18"/>
    <mergeCell ref="P10:AN10"/>
    <mergeCell ref="P15:AN15"/>
    <mergeCell ref="AO21:AR21"/>
    <mergeCell ref="J21:M21"/>
    <mergeCell ref="P13:AN13"/>
    <mergeCell ref="P14:AN14"/>
    <mergeCell ref="AW21:BA21"/>
    <mergeCell ref="AO17:BE17"/>
    <mergeCell ref="A19:BE19"/>
    <mergeCell ref="A21:A22"/>
    <mergeCell ref="BB21:BE21"/>
    <mergeCell ref="N21:R21"/>
    <mergeCell ref="AS21:AV21"/>
    <mergeCell ref="X21:AA21"/>
    <mergeCell ref="AJ21:AN21"/>
    <mergeCell ref="S21:W21"/>
    <mergeCell ref="Q30:S32"/>
    <mergeCell ref="AO27:AT27"/>
    <mergeCell ref="AI30:AK31"/>
    <mergeCell ref="AF33:AH33"/>
    <mergeCell ref="AI33:AK33"/>
    <mergeCell ref="AP30:AW33"/>
    <mergeCell ref="AA32:AE32"/>
    <mergeCell ref="M27:R27"/>
    <mergeCell ref="A25:I25"/>
    <mergeCell ref="B21:E21"/>
    <mergeCell ref="AF21:AI21"/>
    <mergeCell ref="AB21:AE21"/>
    <mergeCell ref="A33:B33"/>
    <mergeCell ref="G33:I33"/>
    <mergeCell ref="T33:V33"/>
    <mergeCell ref="H27:J27"/>
    <mergeCell ref="T27:W27"/>
    <mergeCell ref="Z27:AC27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106" zoomScaleNormal="75" zoomScaleSheetLayoutView="106" zoomScalePageLayoutView="0" workbookViewId="0" topLeftCell="B1">
      <selection activeCell="C7" sqref="C7"/>
    </sheetView>
  </sheetViews>
  <sheetFormatPr defaultColWidth="9.00390625" defaultRowHeight="12.75"/>
  <cols>
    <col min="1" max="1" width="3.25390625" style="10" customWidth="1"/>
    <col min="2" max="2" width="4.75390625" style="10" customWidth="1"/>
    <col min="3" max="3" width="8.75390625" style="10" customWidth="1"/>
    <col min="4" max="4" width="18.125" style="10" customWidth="1"/>
    <col min="5" max="5" width="16.625" style="10" customWidth="1"/>
    <col min="6" max="6" width="14.75390625" style="10" customWidth="1"/>
    <col min="7" max="7" width="20.875" style="10" customWidth="1"/>
    <col min="8" max="8" width="14.75390625" style="10" customWidth="1"/>
    <col min="9" max="9" width="12.875" style="10" customWidth="1"/>
    <col min="10" max="10" width="12.00390625" style="10" customWidth="1"/>
    <col min="11" max="11" width="0" style="10" hidden="1" customWidth="1"/>
    <col min="12" max="12" width="13.125" style="10" customWidth="1"/>
    <col min="13" max="16384" width="9.125" style="10" customWidth="1"/>
  </cols>
  <sheetData>
    <row r="1" spans="1:12" ht="18.75">
      <c r="A1" s="3"/>
      <c r="B1" s="12"/>
      <c r="C1" s="1140" t="s">
        <v>91</v>
      </c>
      <c r="D1" s="1141"/>
      <c r="E1" s="1141"/>
      <c r="F1" s="1141"/>
      <c r="G1" s="1141"/>
      <c r="H1" s="1141"/>
      <c r="I1" s="1141"/>
      <c r="J1" s="1141"/>
      <c r="K1" s="1142"/>
      <c r="L1" s="3"/>
    </row>
    <row r="2" spans="1:11" ht="47.25">
      <c r="A2" s="3"/>
      <c r="B2" s="3"/>
      <c r="C2" s="18" t="s">
        <v>2</v>
      </c>
      <c r="D2" s="18" t="s">
        <v>19</v>
      </c>
      <c r="E2" s="18" t="s">
        <v>20</v>
      </c>
      <c r="F2" s="18" t="s">
        <v>21</v>
      </c>
      <c r="G2" s="18" t="s">
        <v>71</v>
      </c>
      <c r="H2" s="18" t="s">
        <v>23</v>
      </c>
      <c r="I2" s="18" t="s">
        <v>22</v>
      </c>
      <c r="J2" s="18" t="s">
        <v>24</v>
      </c>
      <c r="K2" s="3"/>
    </row>
    <row r="3" spans="3:10" s="3" customFormat="1" ht="18.75">
      <c r="C3" s="8" t="s">
        <v>92</v>
      </c>
      <c r="D3" s="8">
        <v>33</v>
      </c>
      <c r="E3" s="8">
        <v>7</v>
      </c>
      <c r="F3" s="8"/>
      <c r="G3" s="8"/>
      <c r="H3" s="8"/>
      <c r="I3" s="11" t="s">
        <v>60</v>
      </c>
      <c r="J3" s="11" t="s">
        <v>55</v>
      </c>
    </row>
    <row r="4" spans="3:10" s="3" customFormat="1" ht="18.75">
      <c r="C4" s="8" t="s">
        <v>93</v>
      </c>
      <c r="D4" s="8"/>
      <c r="E4" s="8"/>
      <c r="F4" s="8">
        <v>4</v>
      </c>
      <c r="G4" s="8">
        <v>11</v>
      </c>
      <c r="H4" s="8">
        <v>2</v>
      </c>
      <c r="I4" s="11" t="s">
        <v>56</v>
      </c>
      <c r="J4" s="11" t="s">
        <v>57</v>
      </c>
    </row>
    <row r="5" spans="3:10" s="3" customFormat="1" ht="18.75">
      <c r="C5" s="8" t="s">
        <v>94</v>
      </c>
      <c r="D5" s="8">
        <v>33</v>
      </c>
      <c r="E5" s="8">
        <v>7</v>
      </c>
      <c r="F5" s="8">
        <v>4</v>
      </c>
      <c r="G5" s="8">
        <v>11</v>
      </c>
      <c r="H5" s="8">
        <v>2</v>
      </c>
      <c r="I5" s="11" t="s">
        <v>61</v>
      </c>
      <c r="J5" s="11" t="s">
        <v>58</v>
      </c>
    </row>
    <row r="6" spans="3:11" s="3" customFormat="1" ht="18.75">
      <c r="C6" s="2"/>
      <c r="D6" s="39"/>
      <c r="E6" s="2"/>
      <c r="F6" s="2"/>
      <c r="G6" s="2"/>
      <c r="H6" s="2"/>
      <c r="I6" s="2"/>
      <c r="J6" s="2"/>
      <c r="K6" s="6"/>
    </row>
    <row r="7" spans="3:11" s="3" customFormat="1" ht="18.75">
      <c r="C7" s="2"/>
      <c r="D7" s="39"/>
      <c r="E7" s="1146" t="s">
        <v>72</v>
      </c>
      <c r="F7" s="1147"/>
      <c r="G7" s="1147"/>
      <c r="H7" s="2"/>
      <c r="I7" s="2"/>
      <c r="J7" s="2"/>
      <c r="K7" s="6"/>
    </row>
    <row r="8" spans="3:11" s="3" customFormat="1" ht="18.75">
      <c r="C8" s="2"/>
      <c r="D8" s="1143" t="s">
        <v>73</v>
      </c>
      <c r="E8" s="1144"/>
      <c r="F8" s="1145"/>
      <c r="G8" s="40" t="s">
        <v>25</v>
      </c>
      <c r="H8" s="40" t="s">
        <v>74</v>
      </c>
      <c r="I8" s="2"/>
      <c r="J8" s="2"/>
      <c r="K8" s="6"/>
    </row>
    <row r="9" spans="3:11" s="3" customFormat="1" ht="18.75">
      <c r="C9" s="2"/>
      <c r="D9" s="1143" t="s">
        <v>26</v>
      </c>
      <c r="E9" s="1144"/>
      <c r="F9" s="1145"/>
      <c r="G9" s="41">
        <v>4</v>
      </c>
      <c r="H9" s="41">
        <v>4</v>
      </c>
      <c r="I9" s="2"/>
      <c r="J9" s="2"/>
      <c r="K9" s="6"/>
    </row>
    <row r="10" spans="3:11" s="3" customFormat="1" ht="18.75">
      <c r="C10" s="2"/>
      <c r="D10" s="1136" t="s">
        <v>27</v>
      </c>
      <c r="E10" s="1137"/>
      <c r="F10" s="1137"/>
      <c r="G10" s="44"/>
      <c r="H10" s="44"/>
      <c r="I10" s="2"/>
      <c r="J10" s="2"/>
      <c r="K10" s="6"/>
    </row>
    <row r="11" spans="3:11" s="3" customFormat="1" ht="18.75">
      <c r="C11" s="2"/>
      <c r="D11" s="39"/>
      <c r="E11" s="2"/>
      <c r="F11" s="2"/>
      <c r="G11" s="2"/>
      <c r="H11" s="2"/>
      <c r="I11" s="2"/>
      <c r="J11" s="2"/>
      <c r="K11" s="6"/>
    </row>
    <row r="12" spans="3:11" s="3" customFormat="1" ht="18.75">
      <c r="C12" s="2"/>
      <c r="D12" s="39"/>
      <c r="E12" s="1138" t="s">
        <v>75</v>
      </c>
      <c r="F12" s="1139"/>
      <c r="G12" s="1139"/>
      <c r="H12" s="2"/>
      <c r="I12" s="2"/>
      <c r="J12" s="2"/>
      <c r="K12" s="6"/>
    </row>
    <row r="13" spans="3:11" s="3" customFormat="1" ht="63.75">
      <c r="C13" s="2"/>
      <c r="D13" s="1130" t="s">
        <v>76</v>
      </c>
      <c r="E13" s="1131"/>
      <c r="F13" s="1132"/>
      <c r="G13" s="42" t="s">
        <v>77</v>
      </c>
      <c r="H13" s="43" t="s">
        <v>25</v>
      </c>
      <c r="I13" s="2"/>
      <c r="J13" s="2"/>
      <c r="K13" s="6"/>
    </row>
    <row r="14" spans="3:11" s="3" customFormat="1" ht="18.75">
      <c r="C14" s="2"/>
      <c r="D14" s="1133" t="s">
        <v>67</v>
      </c>
      <c r="E14" s="1134"/>
      <c r="F14" s="1135"/>
      <c r="G14" s="40" t="s">
        <v>78</v>
      </c>
      <c r="H14" s="40">
        <v>4</v>
      </c>
      <c r="I14" s="2"/>
      <c r="J14" s="2"/>
      <c r="K14" s="6"/>
    </row>
    <row r="15" spans="3:11" s="3" customFormat="1" ht="18.75">
      <c r="C15" s="2"/>
      <c r="D15" s="1133"/>
      <c r="E15" s="1134"/>
      <c r="F15" s="1135"/>
      <c r="G15" s="40"/>
      <c r="H15" s="40"/>
      <c r="I15" s="2"/>
      <c r="J15" s="2"/>
      <c r="K15" s="6"/>
    </row>
    <row r="16" spans="3:11" s="3" customFormat="1" ht="18.75">
      <c r="C16" s="2"/>
      <c r="D16" s="39"/>
      <c r="E16" s="2"/>
      <c r="F16" s="2"/>
      <c r="G16" s="2"/>
      <c r="H16" s="2"/>
      <c r="I16" s="2"/>
      <c r="J16" s="2"/>
      <c r="K16" s="6"/>
    </row>
  </sheetData>
  <sheetProtection selectLockedCells="1" selectUnlockedCells="1"/>
  <mergeCells count="9">
    <mergeCell ref="D13:F13"/>
    <mergeCell ref="D14:F14"/>
    <mergeCell ref="D15:F15"/>
    <mergeCell ref="D10:F10"/>
    <mergeCell ref="E12:G12"/>
    <mergeCell ref="C1:K1"/>
    <mergeCell ref="D8:F8"/>
    <mergeCell ref="D9:F9"/>
    <mergeCell ref="E7:G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17"/>
  <sheetViews>
    <sheetView tabSelected="1" view="pageBreakPreview" zoomScale="90" zoomScaleNormal="50" zoomScaleSheetLayoutView="90" zoomScalePageLayoutView="0" workbookViewId="0" topLeftCell="A1">
      <selection activeCell="B57" sqref="B57"/>
    </sheetView>
  </sheetViews>
  <sheetFormatPr defaultColWidth="9.00390625" defaultRowHeight="12.75"/>
  <cols>
    <col min="1" max="1" width="9.375" style="13" customWidth="1"/>
    <col min="2" max="2" width="41.875" style="14" customWidth="1"/>
    <col min="3" max="3" width="5.375" style="15" customWidth="1"/>
    <col min="4" max="4" width="5.875" style="16" customWidth="1"/>
    <col min="5" max="5" width="5.25390625" style="16" customWidth="1"/>
    <col min="6" max="6" width="5.125" style="15" customWidth="1"/>
    <col min="7" max="7" width="7.25390625" style="15" customWidth="1"/>
    <col min="8" max="8" width="9.25390625" style="15" customWidth="1"/>
    <col min="9" max="9" width="9.25390625" style="14" customWidth="1"/>
    <col min="10" max="10" width="8.25390625" style="14" customWidth="1"/>
    <col min="11" max="11" width="7.625" style="14" customWidth="1"/>
    <col min="12" max="12" width="8.375" style="14" customWidth="1"/>
    <col min="13" max="13" width="9.875" style="14" customWidth="1"/>
    <col min="14" max="14" width="9.75390625" style="14" customWidth="1"/>
    <col min="15" max="15" width="7.625" style="14" customWidth="1"/>
    <col min="16" max="16" width="7.125" style="14" customWidth="1"/>
    <col min="17" max="17" width="10.375" style="14" customWidth="1"/>
    <col min="18" max="18" width="4.625" style="14" hidden="1" customWidth="1"/>
    <col min="19" max="19" width="10.25390625" style="14" hidden="1" customWidth="1"/>
    <col min="20" max="24" width="0" style="14" hidden="1" customWidth="1"/>
    <col min="25" max="26" width="0" style="354" hidden="1" customWidth="1"/>
    <col min="27" max="46" width="0" style="14" hidden="1" customWidth="1"/>
    <col min="47" max="47" width="9.125" style="354" customWidth="1"/>
    <col min="48" max="16384" width="9.125" style="14" customWidth="1"/>
  </cols>
  <sheetData>
    <row r="1" spans="1:47" s="17" customFormat="1" ht="19.5" thickBot="1">
      <c r="A1" s="943" t="s">
        <v>289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5"/>
      <c r="Y1" s="166"/>
      <c r="Z1" s="166"/>
      <c r="AU1" s="166"/>
    </row>
    <row r="2" spans="1:47" s="17" customFormat="1" ht="33" customHeight="1" thickBot="1">
      <c r="A2" s="946" t="s">
        <v>28</v>
      </c>
      <c r="B2" s="950" t="s">
        <v>79</v>
      </c>
      <c r="C2" s="953" t="s">
        <v>210</v>
      </c>
      <c r="D2" s="954"/>
      <c r="E2" s="955"/>
      <c r="F2" s="956"/>
      <c r="G2" s="965" t="s">
        <v>184</v>
      </c>
      <c r="H2" s="969" t="s">
        <v>83</v>
      </c>
      <c r="I2" s="970"/>
      <c r="J2" s="970"/>
      <c r="K2" s="970"/>
      <c r="L2" s="970"/>
      <c r="M2" s="971"/>
      <c r="N2" s="1150" t="s">
        <v>218</v>
      </c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6"/>
      <c r="AF2" s="906"/>
      <c r="AG2" s="906"/>
      <c r="AH2" s="906"/>
      <c r="AI2" s="906"/>
      <c r="AJ2" s="906"/>
      <c r="AK2" s="906"/>
      <c r="AL2" s="906"/>
      <c r="AM2" s="906"/>
      <c r="AN2" s="906"/>
      <c r="AO2" s="906"/>
      <c r="AP2" s="906"/>
      <c r="AQ2" s="906"/>
      <c r="AR2" s="906"/>
      <c r="AS2" s="906"/>
      <c r="AT2" s="906"/>
      <c r="AU2" s="906"/>
    </row>
    <row r="3" spans="1:47" s="17" customFormat="1" ht="17.25" customHeight="1">
      <c r="A3" s="947"/>
      <c r="B3" s="951"/>
      <c r="C3" s="957"/>
      <c r="D3" s="958"/>
      <c r="E3" s="959"/>
      <c r="F3" s="960"/>
      <c r="G3" s="966"/>
      <c r="H3" s="974" t="s">
        <v>29</v>
      </c>
      <c r="I3" s="977" t="s">
        <v>84</v>
      </c>
      <c r="J3" s="978"/>
      <c r="K3" s="978"/>
      <c r="L3" s="979"/>
      <c r="M3" s="980" t="s">
        <v>86</v>
      </c>
      <c r="N3" s="1172" t="s">
        <v>90</v>
      </c>
      <c r="O3" s="1173"/>
      <c r="P3" s="1173"/>
      <c r="Q3" s="1151" t="s">
        <v>121</v>
      </c>
      <c r="R3" s="1151"/>
      <c r="S3" s="1151"/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1151"/>
      <c r="AF3" s="1151"/>
      <c r="AG3" s="1151"/>
      <c r="AH3" s="1151"/>
      <c r="AI3" s="1151"/>
      <c r="AJ3" s="1151"/>
      <c r="AK3" s="1151"/>
      <c r="AL3" s="1151"/>
      <c r="AM3" s="1151"/>
      <c r="AN3" s="1151"/>
      <c r="AO3" s="1151"/>
      <c r="AP3" s="1151"/>
      <c r="AQ3" s="1151"/>
      <c r="AR3" s="1151"/>
      <c r="AS3" s="1151"/>
      <c r="AT3" s="1151"/>
      <c r="AU3" s="1151"/>
    </row>
    <row r="4" spans="1:47" s="17" customFormat="1" ht="15.75" customHeight="1">
      <c r="A4" s="948"/>
      <c r="B4" s="951"/>
      <c r="C4" s="961"/>
      <c r="D4" s="962"/>
      <c r="E4" s="963"/>
      <c r="F4" s="964"/>
      <c r="G4" s="967"/>
      <c r="H4" s="975"/>
      <c r="I4" s="919" t="s">
        <v>85</v>
      </c>
      <c r="J4" s="922" t="s">
        <v>89</v>
      </c>
      <c r="K4" s="923"/>
      <c r="L4" s="924"/>
      <c r="M4" s="981"/>
      <c r="N4" s="1178" t="s">
        <v>207</v>
      </c>
      <c r="O4" s="1178"/>
      <c r="P4" s="1178"/>
      <c r="Q4" s="1178"/>
      <c r="R4" s="1178"/>
      <c r="S4" s="1178"/>
      <c r="T4" s="1178"/>
      <c r="U4" s="1178"/>
      <c r="V4" s="1178"/>
      <c r="W4" s="1178"/>
      <c r="X4" s="1178"/>
      <c r="Y4" s="1178"/>
      <c r="Z4" s="1178"/>
      <c r="AA4" s="1178"/>
      <c r="AB4" s="1178"/>
      <c r="AC4" s="1178"/>
      <c r="AD4" s="1178"/>
      <c r="AE4" s="1178"/>
      <c r="AF4" s="1178"/>
      <c r="AG4" s="1178"/>
      <c r="AH4" s="1178"/>
      <c r="AI4" s="1178"/>
      <c r="AJ4" s="1178"/>
      <c r="AK4" s="1178"/>
      <c r="AL4" s="1178"/>
      <c r="AM4" s="1178"/>
      <c r="AN4" s="1178"/>
      <c r="AO4" s="1178"/>
      <c r="AP4" s="1178"/>
      <c r="AQ4" s="1178"/>
      <c r="AR4" s="1178"/>
      <c r="AS4" s="1178"/>
      <c r="AT4" s="1178"/>
      <c r="AU4" s="1178"/>
    </row>
    <row r="5" spans="1:47" s="17" customFormat="1" ht="12.75" customHeight="1">
      <c r="A5" s="948"/>
      <c r="B5" s="951"/>
      <c r="C5" s="931" t="s">
        <v>30</v>
      </c>
      <c r="D5" s="934" t="s">
        <v>31</v>
      </c>
      <c r="E5" s="937" t="s">
        <v>80</v>
      </c>
      <c r="F5" s="938"/>
      <c r="G5" s="967"/>
      <c r="H5" s="975"/>
      <c r="I5" s="920"/>
      <c r="J5" s="941" t="s">
        <v>32</v>
      </c>
      <c r="K5" s="935" t="s">
        <v>88</v>
      </c>
      <c r="L5" s="935" t="s">
        <v>87</v>
      </c>
      <c r="M5" s="981"/>
      <c r="N5" s="1178"/>
      <c r="O5" s="1178"/>
      <c r="P5" s="1178"/>
      <c r="Q5" s="1178"/>
      <c r="R5" s="1178"/>
      <c r="S5" s="1178"/>
      <c r="T5" s="1178"/>
      <c r="U5" s="1178"/>
      <c r="V5" s="1178"/>
      <c r="W5" s="1178"/>
      <c r="X5" s="1178"/>
      <c r="Y5" s="1178"/>
      <c r="Z5" s="1178"/>
      <c r="AA5" s="1178"/>
      <c r="AB5" s="1178"/>
      <c r="AC5" s="1178"/>
      <c r="AD5" s="1178"/>
      <c r="AE5" s="1178"/>
      <c r="AF5" s="1178"/>
      <c r="AG5" s="1178"/>
      <c r="AH5" s="1178"/>
      <c r="AI5" s="1178"/>
      <c r="AJ5" s="1178"/>
      <c r="AK5" s="1178"/>
      <c r="AL5" s="1178"/>
      <c r="AM5" s="1178"/>
      <c r="AN5" s="1178"/>
      <c r="AO5" s="1178"/>
      <c r="AP5" s="1178"/>
      <c r="AQ5" s="1178"/>
      <c r="AR5" s="1178"/>
      <c r="AS5" s="1178"/>
      <c r="AT5" s="1178"/>
      <c r="AU5" s="1178"/>
    </row>
    <row r="6" spans="1:47" s="17" customFormat="1" ht="15.75">
      <c r="A6" s="948"/>
      <c r="B6" s="951"/>
      <c r="C6" s="932"/>
      <c r="D6" s="935"/>
      <c r="E6" s="939"/>
      <c r="F6" s="940"/>
      <c r="G6" s="967"/>
      <c r="H6" s="975"/>
      <c r="I6" s="920"/>
      <c r="J6" s="941"/>
      <c r="K6" s="935"/>
      <c r="L6" s="935"/>
      <c r="M6" s="981"/>
      <c r="N6" s="612">
        <v>1</v>
      </c>
      <c r="O6" s="612" t="s">
        <v>208</v>
      </c>
      <c r="P6" s="612" t="s">
        <v>209</v>
      </c>
      <c r="Q6" s="612">
        <v>3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352">
        <v>4</v>
      </c>
    </row>
    <row r="7" spans="1:47" s="17" customFormat="1" ht="44.25" customHeight="1" thickBot="1">
      <c r="A7" s="948"/>
      <c r="B7" s="951"/>
      <c r="C7" s="932"/>
      <c r="D7" s="935"/>
      <c r="E7" s="902" t="s">
        <v>81</v>
      </c>
      <c r="F7" s="904" t="s">
        <v>82</v>
      </c>
      <c r="G7" s="967"/>
      <c r="H7" s="975"/>
      <c r="I7" s="920"/>
      <c r="J7" s="941"/>
      <c r="K7" s="935"/>
      <c r="L7" s="935"/>
      <c r="M7" s="982"/>
      <c r="N7" s="1179" t="s">
        <v>219</v>
      </c>
      <c r="O7" s="1180"/>
      <c r="P7" s="1180"/>
      <c r="Q7" s="1180"/>
      <c r="R7" s="1180"/>
      <c r="S7" s="1180"/>
      <c r="T7" s="1180"/>
      <c r="U7" s="1180"/>
      <c r="V7" s="1180"/>
      <c r="W7" s="1180"/>
      <c r="X7" s="1180"/>
      <c r="Y7" s="1180"/>
      <c r="Z7" s="1180"/>
      <c r="AA7" s="1180"/>
      <c r="AB7" s="1180"/>
      <c r="AC7" s="1180"/>
      <c r="AD7" s="1180"/>
      <c r="AE7" s="1180"/>
      <c r="AF7" s="1180"/>
      <c r="AG7" s="1180"/>
      <c r="AH7" s="1180"/>
      <c r="AI7" s="1180"/>
      <c r="AJ7" s="1180"/>
      <c r="AK7" s="1180"/>
      <c r="AL7" s="1180"/>
      <c r="AM7" s="1180"/>
      <c r="AN7" s="1180"/>
      <c r="AO7" s="1180"/>
      <c r="AP7" s="1180"/>
      <c r="AQ7" s="1180"/>
      <c r="AR7" s="1180"/>
      <c r="AS7" s="1180"/>
      <c r="AT7" s="1180"/>
      <c r="AU7" s="1181"/>
    </row>
    <row r="8" spans="1:47" s="17" customFormat="1" ht="16.5" thickBot="1">
      <c r="A8" s="949"/>
      <c r="B8" s="952"/>
      <c r="C8" s="933"/>
      <c r="D8" s="936"/>
      <c r="E8" s="903"/>
      <c r="F8" s="905"/>
      <c r="G8" s="968"/>
      <c r="H8" s="976"/>
      <c r="I8" s="921"/>
      <c r="J8" s="942"/>
      <c r="K8" s="936"/>
      <c r="L8" s="936"/>
      <c r="M8" s="983"/>
      <c r="N8" s="145">
        <v>15</v>
      </c>
      <c r="O8" s="146">
        <v>9</v>
      </c>
      <c r="P8" s="147">
        <v>9</v>
      </c>
      <c r="Q8" s="151">
        <v>15</v>
      </c>
      <c r="Y8" s="166"/>
      <c r="Z8" s="166"/>
      <c r="AU8" s="352">
        <v>22</v>
      </c>
    </row>
    <row r="9" spans="1:47" s="17" customFormat="1" ht="16.5" thickBot="1">
      <c r="A9" s="154">
        <v>1</v>
      </c>
      <c r="B9" s="153">
        <v>2</v>
      </c>
      <c r="C9" s="148">
        <v>3</v>
      </c>
      <c r="D9" s="149">
        <v>4</v>
      </c>
      <c r="E9" s="149">
        <v>5</v>
      </c>
      <c r="F9" s="150">
        <v>6</v>
      </c>
      <c r="G9" s="155">
        <v>7</v>
      </c>
      <c r="H9" s="156">
        <v>8</v>
      </c>
      <c r="I9" s="149">
        <v>9</v>
      </c>
      <c r="J9" s="149">
        <v>10</v>
      </c>
      <c r="K9" s="149">
        <v>11</v>
      </c>
      <c r="L9" s="149">
        <v>12</v>
      </c>
      <c r="M9" s="157">
        <v>13</v>
      </c>
      <c r="N9" s="148">
        <v>14</v>
      </c>
      <c r="O9" s="149">
        <v>15</v>
      </c>
      <c r="P9" s="150">
        <v>16</v>
      </c>
      <c r="Q9" s="152">
        <v>17</v>
      </c>
      <c r="Y9" s="166"/>
      <c r="Z9" s="166"/>
      <c r="AU9" s="618">
        <v>18</v>
      </c>
    </row>
    <row r="10" spans="1:47" s="17" customFormat="1" ht="16.5" thickBot="1">
      <c r="A10" s="909" t="s">
        <v>227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1"/>
      <c r="Y10" s="166"/>
      <c r="Z10" s="166"/>
      <c r="AU10" s="166"/>
    </row>
    <row r="11" spans="1:47" s="17" customFormat="1" ht="16.5" thickBot="1">
      <c r="A11" s="909" t="s">
        <v>228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1"/>
      <c r="Y11" s="166"/>
      <c r="Z11" s="166"/>
      <c r="AU11" s="166"/>
    </row>
    <row r="12" spans="1:47" s="17" customFormat="1" ht="28.5" customHeight="1">
      <c r="A12" s="473" t="s">
        <v>123</v>
      </c>
      <c r="B12" s="474" t="s">
        <v>105</v>
      </c>
      <c r="C12" s="475"/>
      <c r="D12" s="476"/>
      <c r="E12" s="476"/>
      <c r="F12" s="477"/>
      <c r="G12" s="478">
        <f>G13+G14</f>
        <v>3</v>
      </c>
      <c r="H12" s="479">
        <f>H13+H14</f>
        <v>90</v>
      </c>
      <c r="I12" s="480">
        <f>I13+I14</f>
        <v>30</v>
      </c>
      <c r="J12" s="480">
        <f>J13+J14</f>
        <v>20</v>
      </c>
      <c r="K12" s="480"/>
      <c r="L12" s="480">
        <f>L13+L14</f>
        <v>10</v>
      </c>
      <c r="M12" s="481">
        <f>M13+M14</f>
        <v>60</v>
      </c>
      <c r="N12" s="482"/>
      <c r="O12" s="412"/>
      <c r="P12" s="483"/>
      <c r="Q12" s="484"/>
      <c r="S12" s="297" t="s">
        <v>200</v>
      </c>
      <c r="T12" s="166"/>
      <c r="U12" s="166"/>
      <c r="V12" s="166"/>
      <c r="Y12" s="166"/>
      <c r="Z12" s="166"/>
      <c r="AU12" s="166"/>
    </row>
    <row r="13" spans="1:47" s="17" customFormat="1" ht="21.75" customHeight="1">
      <c r="A13" s="267" t="s">
        <v>124</v>
      </c>
      <c r="B13" s="485" t="s">
        <v>49</v>
      </c>
      <c r="C13" s="175">
        <v>1</v>
      </c>
      <c r="D13" s="176"/>
      <c r="E13" s="176"/>
      <c r="F13" s="486"/>
      <c r="G13" s="177">
        <v>1.5</v>
      </c>
      <c r="H13" s="178">
        <f>G13*30</f>
        <v>45</v>
      </c>
      <c r="I13" s="179">
        <f>SUM(J13:L13)</f>
        <v>15</v>
      </c>
      <c r="J13" s="180">
        <v>15</v>
      </c>
      <c r="K13" s="176"/>
      <c r="L13" s="176"/>
      <c r="M13" s="181">
        <f>H13-I13</f>
        <v>30</v>
      </c>
      <c r="N13" s="178">
        <v>1</v>
      </c>
      <c r="O13" s="176"/>
      <c r="P13" s="182"/>
      <c r="Q13" s="183"/>
      <c r="S13" s="166" t="s">
        <v>196</v>
      </c>
      <c r="T13" s="166">
        <v>1</v>
      </c>
      <c r="U13" s="166"/>
      <c r="V13" s="166">
        <v>1</v>
      </c>
      <c r="Y13" s="166"/>
      <c r="Z13" s="166"/>
      <c r="AU13" s="166"/>
    </row>
    <row r="14" spans="1:47" s="17" customFormat="1" ht="21.75" customHeight="1">
      <c r="A14" s="722" t="s">
        <v>125</v>
      </c>
      <c r="B14" s="485" t="s">
        <v>46</v>
      </c>
      <c r="C14" s="175"/>
      <c r="D14" s="184">
        <v>1</v>
      </c>
      <c r="E14" s="488"/>
      <c r="F14" s="489"/>
      <c r="G14" s="177">
        <v>1.5</v>
      </c>
      <c r="H14" s="178">
        <f>G14*30</f>
        <v>45</v>
      </c>
      <c r="I14" s="179">
        <f>SUM(J14:L14)</f>
        <v>15</v>
      </c>
      <c r="J14" s="176">
        <v>5</v>
      </c>
      <c r="K14" s="176"/>
      <c r="L14" s="176">
        <v>10</v>
      </c>
      <c r="M14" s="181">
        <f>H14-I14</f>
        <v>30</v>
      </c>
      <c r="N14" s="178">
        <v>1</v>
      </c>
      <c r="O14" s="176"/>
      <c r="P14" s="182"/>
      <c r="Q14" s="183"/>
      <c r="S14" s="166" t="s">
        <v>197</v>
      </c>
      <c r="T14" s="166">
        <v>2</v>
      </c>
      <c r="U14" s="166">
        <v>1</v>
      </c>
      <c r="V14" s="166"/>
      <c r="Y14" s="166"/>
      <c r="Z14" s="166"/>
      <c r="AU14" s="166"/>
    </row>
    <row r="15" spans="1:47" s="238" customFormat="1" ht="39" customHeight="1">
      <c r="A15" s="511" t="s">
        <v>247</v>
      </c>
      <c r="B15" s="723" t="s">
        <v>259</v>
      </c>
      <c r="C15" s="500"/>
      <c r="D15" s="681" t="s">
        <v>208</v>
      </c>
      <c r="E15" s="501"/>
      <c r="F15" s="502"/>
      <c r="G15" s="503">
        <v>3</v>
      </c>
      <c r="H15" s="724">
        <f>G15*30</f>
        <v>90</v>
      </c>
      <c r="I15" s="725">
        <v>30</v>
      </c>
      <c r="J15" s="725">
        <v>20</v>
      </c>
      <c r="K15" s="725"/>
      <c r="L15" s="725">
        <v>10</v>
      </c>
      <c r="M15" s="726">
        <f>H15-I15</f>
        <v>60</v>
      </c>
      <c r="N15" s="507"/>
      <c r="O15" s="508">
        <v>3</v>
      </c>
      <c r="P15" s="509"/>
      <c r="Q15" s="583"/>
      <c r="S15" s="680" t="s">
        <v>197</v>
      </c>
      <c r="T15" s="680">
        <v>1</v>
      </c>
      <c r="U15" s="680">
        <v>1</v>
      </c>
      <c r="V15" s="680"/>
      <c r="Y15" s="680"/>
      <c r="Z15" s="680"/>
      <c r="AU15" s="680"/>
    </row>
    <row r="16" spans="1:47" s="17" customFormat="1" ht="33.75" customHeight="1" hidden="1">
      <c r="A16" s="517" t="s">
        <v>110</v>
      </c>
      <c r="Y16" s="166"/>
      <c r="Z16" s="166"/>
      <c r="AU16" s="166"/>
    </row>
    <row r="17" spans="1:47" s="748" customFormat="1" ht="35.25" customHeight="1" thickBot="1">
      <c r="A17" s="765" t="s">
        <v>248</v>
      </c>
      <c r="B17" s="1204" t="s">
        <v>69</v>
      </c>
      <c r="C17" s="527">
        <v>1</v>
      </c>
      <c r="D17" s="528"/>
      <c r="E17" s="528"/>
      <c r="F17" s="529"/>
      <c r="G17" s="530">
        <v>3</v>
      </c>
      <c r="H17" s="225">
        <f>G17*30</f>
        <v>90</v>
      </c>
      <c r="I17" s="531">
        <f>SUM(J17:L17)</f>
        <v>30</v>
      </c>
      <c r="J17" s="528">
        <v>20</v>
      </c>
      <c r="K17" s="528"/>
      <c r="L17" s="528">
        <v>10</v>
      </c>
      <c r="M17" s="532">
        <f>H17-I17</f>
        <v>60</v>
      </c>
      <c r="N17" s="426">
        <v>2</v>
      </c>
      <c r="O17" s="170"/>
      <c r="P17" s="533"/>
      <c r="Q17" s="534"/>
      <c r="R17" s="17"/>
      <c r="S17" s="17"/>
      <c r="T17" s="17"/>
      <c r="U17" s="17"/>
      <c r="V17" s="17"/>
      <c r="W17" s="17"/>
      <c r="X17" s="17"/>
      <c r="Y17" s="166"/>
      <c r="Z17" s="166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66"/>
    </row>
    <row r="18" spans="1:47" s="17" customFormat="1" ht="21.75" customHeight="1" thickBot="1">
      <c r="A18" s="882" t="s">
        <v>130</v>
      </c>
      <c r="B18" s="883"/>
      <c r="C18" s="535"/>
      <c r="D18" s="536"/>
      <c r="E18" s="537"/>
      <c r="F18" s="538"/>
      <c r="G18" s="539">
        <f aca="true" t="shared" si="0" ref="G18:M18">G15+G17+G12</f>
        <v>9</v>
      </c>
      <c r="H18" s="539">
        <f t="shared" si="0"/>
        <v>270</v>
      </c>
      <c r="I18" s="539">
        <f t="shared" si="0"/>
        <v>90</v>
      </c>
      <c r="J18" s="539">
        <f t="shared" si="0"/>
        <v>60</v>
      </c>
      <c r="K18" s="539">
        <f t="shared" si="0"/>
        <v>0</v>
      </c>
      <c r="L18" s="539">
        <f t="shared" si="0"/>
        <v>30</v>
      </c>
      <c r="M18" s="539">
        <f t="shared" si="0"/>
        <v>180</v>
      </c>
      <c r="N18" s="539">
        <f>N13+N14+N17</f>
        <v>4</v>
      </c>
      <c r="O18" s="539">
        <f>O13+O14+O105+O17+O15</f>
        <v>3</v>
      </c>
      <c r="P18" s="408"/>
      <c r="Q18" s="543"/>
      <c r="Y18" s="166"/>
      <c r="Z18" s="166"/>
      <c r="AU18" s="166"/>
    </row>
    <row r="19" spans="1:47" s="17" customFormat="1" ht="16.5" thickBot="1">
      <c r="A19" s="603"/>
      <c r="B19" s="604"/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5"/>
      <c r="Y19" s="166"/>
      <c r="Z19" s="166"/>
      <c r="AU19" s="166"/>
    </row>
    <row r="20" spans="1:47" s="17" customFormat="1" ht="17.25" customHeight="1" thickBot="1">
      <c r="A20" s="909" t="s">
        <v>229</v>
      </c>
      <c r="B20" s="1170"/>
      <c r="C20" s="1170"/>
      <c r="D20" s="1170"/>
      <c r="E20" s="1170"/>
      <c r="F20" s="1170"/>
      <c r="G20" s="1170"/>
      <c r="H20" s="1170"/>
      <c r="I20" s="1170"/>
      <c r="J20" s="1170"/>
      <c r="K20" s="1170"/>
      <c r="L20" s="1170"/>
      <c r="M20" s="1170"/>
      <c r="N20" s="1170"/>
      <c r="O20" s="1170"/>
      <c r="P20" s="1170"/>
      <c r="Q20" s="1171"/>
      <c r="S20" s="166"/>
      <c r="T20" s="166"/>
      <c r="U20" s="166"/>
      <c r="V20" s="166"/>
      <c r="Y20" s="166"/>
      <c r="Z20" s="166"/>
      <c r="AU20" s="166"/>
    </row>
    <row r="21" spans="1:47" s="17" customFormat="1" ht="17.25" customHeight="1" thickBot="1">
      <c r="A21" s="891" t="s">
        <v>115</v>
      </c>
      <c r="B21" s="893"/>
      <c r="C21" s="893"/>
      <c r="D21" s="893"/>
      <c r="E21" s="893"/>
      <c r="F21" s="893"/>
      <c r="G21" s="893"/>
      <c r="H21" s="893"/>
      <c r="I21" s="893"/>
      <c r="J21" s="893"/>
      <c r="K21" s="893"/>
      <c r="L21" s="893"/>
      <c r="M21" s="893"/>
      <c r="N21" s="893"/>
      <c r="O21" s="893"/>
      <c r="P21" s="893"/>
      <c r="Q21" s="894"/>
      <c r="S21" s="166"/>
      <c r="T21" s="166" t="s">
        <v>220</v>
      </c>
      <c r="U21" s="166" t="s">
        <v>221</v>
      </c>
      <c r="V21" s="166" t="s">
        <v>222</v>
      </c>
      <c r="Y21" s="166"/>
      <c r="Z21" s="166"/>
      <c r="AU21" s="166"/>
    </row>
    <row r="22" spans="1:47" s="17" customFormat="1" ht="30.75" customHeight="1">
      <c r="A22" s="357" t="s">
        <v>123</v>
      </c>
      <c r="B22" s="358" t="s">
        <v>52</v>
      </c>
      <c r="C22" s="359"/>
      <c r="D22" s="360"/>
      <c r="E22" s="360"/>
      <c r="F22" s="361"/>
      <c r="G22" s="362">
        <v>10</v>
      </c>
      <c r="H22" s="363">
        <f>G22*30</f>
        <v>300</v>
      </c>
      <c r="I22" s="364">
        <f>I23+I24+I25+I26</f>
        <v>100</v>
      </c>
      <c r="J22" s="364"/>
      <c r="K22" s="364"/>
      <c r="L22" s="364">
        <f>L23+L24+L25+L26</f>
        <v>100</v>
      </c>
      <c r="M22" s="364">
        <f>M23+M24+M25+M26</f>
        <v>200</v>
      </c>
      <c r="N22" s="366"/>
      <c r="O22" s="367"/>
      <c r="P22" s="368"/>
      <c r="Q22" s="257"/>
      <c r="S22" s="166" t="s">
        <v>192</v>
      </c>
      <c r="T22" s="166"/>
      <c r="U22" s="166"/>
      <c r="V22" s="166"/>
      <c r="Y22" s="166"/>
      <c r="Z22" s="166"/>
      <c r="AU22" s="166"/>
    </row>
    <row r="23" spans="1:47" s="17" customFormat="1" ht="33" customHeight="1">
      <c r="A23" s="369" t="s">
        <v>124</v>
      </c>
      <c r="B23" s="370" t="s">
        <v>52</v>
      </c>
      <c r="C23" s="371"/>
      <c r="D23" s="372">
        <v>1</v>
      </c>
      <c r="E23" s="373"/>
      <c r="F23" s="374"/>
      <c r="G23" s="375">
        <v>3</v>
      </c>
      <c r="H23" s="376">
        <f>G23*30</f>
        <v>90</v>
      </c>
      <c r="I23" s="377">
        <f>SUM(J23:L23)</f>
        <v>30</v>
      </c>
      <c r="J23" s="377"/>
      <c r="K23" s="377"/>
      <c r="L23" s="377">
        <v>30</v>
      </c>
      <c r="M23" s="341">
        <f>H23-I23</f>
        <v>60</v>
      </c>
      <c r="N23" s="378">
        <v>2</v>
      </c>
      <c r="O23" s="379"/>
      <c r="P23" s="380"/>
      <c r="Q23" s="381"/>
      <c r="S23" s="166" t="s">
        <v>196</v>
      </c>
      <c r="T23" s="166"/>
      <c r="U23" s="166"/>
      <c r="V23" s="166">
        <v>1</v>
      </c>
      <c r="Y23" s="166"/>
      <c r="Z23" s="166"/>
      <c r="AU23" s="166"/>
    </row>
    <row r="24" spans="1:47" s="17" customFormat="1" ht="32.25" customHeight="1">
      <c r="A24" s="369" t="s">
        <v>125</v>
      </c>
      <c r="B24" s="370" t="s">
        <v>52</v>
      </c>
      <c r="C24" s="167"/>
      <c r="D24" s="382"/>
      <c r="E24" s="382"/>
      <c r="F24" s="383"/>
      <c r="G24" s="375">
        <v>2</v>
      </c>
      <c r="H24" s="376">
        <f>G24*30</f>
        <v>60</v>
      </c>
      <c r="I24" s="377">
        <f>SUM(J24:L24)</f>
        <v>20</v>
      </c>
      <c r="J24" s="192"/>
      <c r="K24" s="192"/>
      <c r="L24" s="192">
        <v>20</v>
      </c>
      <c r="M24" s="341">
        <f>H24-I24</f>
        <v>40</v>
      </c>
      <c r="N24" s="384"/>
      <c r="O24" s="385">
        <v>2</v>
      </c>
      <c r="P24" s="386"/>
      <c r="Q24" s="387"/>
      <c r="S24" s="166" t="s">
        <v>197</v>
      </c>
      <c r="T24" s="166">
        <v>1</v>
      </c>
      <c r="U24" s="166"/>
      <c r="V24" s="166"/>
      <c r="Y24" s="166"/>
      <c r="Z24" s="166"/>
      <c r="AU24" s="166"/>
    </row>
    <row r="25" spans="1:47" s="17" customFormat="1" ht="31.5" customHeight="1">
      <c r="A25" s="718" t="s">
        <v>126</v>
      </c>
      <c r="B25" s="719" t="s">
        <v>52</v>
      </c>
      <c r="C25" s="527" t="s">
        <v>209</v>
      </c>
      <c r="D25" s="621"/>
      <c r="E25" s="621"/>
      <c r="F25" s="622"/>
      <c r="G25" s="520">
        <v>2</v>
      </c>
      <c r="H25" s="623">
        <f>G25*30</f>
        <v>60</v>
      </c>
      <c r="I25" s="624">
        <f>SUM(J25:L25)</f>
        <v>20</v>
      </c>
      <c r="J25" s="625"/>
      <c r="K25" s="625"/>
      <c r="L25" s="625">
        <v>20</v>
      </c>
      <c r="M25" s="626">
        <f>H25-I25</f>
        <v>40</v>
      </c>
      <c r="N25" s="627"/>
      <c r="O25" s="628"/>
      <c r="P25" s="629">
        <v>2</v>
      </c>
      <c r="Q25" s="630"/>
      <c r="S25" s="631"/>
      <c r="T25" s="631"/>
      <c r="U25" s="631"/>
      <c r="V25" s="631"/>
      <c r="Y25" s="631"/>
      <c r="Z25" s="631"/>
      <c r="AU25" s="631"/>
    </row>
    <row r="26" spans="1:47" s="17" customFormat="1" ht="31.5" customHeight="1" thickBot="1">
      <c r="A26" s="316" t="s">
        <v>242</v>
      </c>
      <c r="B26" s="720" t="s">
        <v>52</v>
      </c>
      <c r="C26" s="175">
        <v>3</v>
      </c>
      <c r="D26" s="488"/>
      <c r="E26" s="488"/>
      <c r="F26" s="489"/>
      <c r="G26" s="177">
        <v>3</v>
      </c>
      <c r="H26" s="557">
        <f>G26*30</f>
        <v>90</v>
      </c>
      <c r="I26" s="197">
        <v>30</v>
      </c>
      <c r="J26" s="176"/>
      <c r="K26" s="176"/>
      <c r="L26" s="176">
        <v>30</v>
      </c>
      <c r="M26" s="626">
        <f>H26-I26</f>
        <v>60</v>
      </c>
      <c r="N26" s="180"/>
      <c r="O26" s="180"/>
      <c r="P26" s="180"/>
      <c r="Q26" s="176">
        <v>2</v>
      </c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</row>
    <row r="27" spans="1:49" s="17" customFormat="1" ht="21.75" customHeight="1" thickBot="1">
      <c r="A27" s="401"/>
      <c r="B27" s="402" t="s">
        <v>122</v>
      </c>
      <c r="C27" s="1148"/>
      <c r="D27" s="881"/>
      <c r="E27" s="881"/>
      <c r="F27" s="1149"/>
      <c r="G27" s="632">
        <f aca="true" t="shared" si="1" ref="G27:M27">G22</f>
        <v>10</v>
      </c>
      <c r="H27" s="633">
        <f t="shared" si="1"/>
        <v>300</v>
      </c>
      <c r="I27" s="634">
        <f t="shared" si="1"/>
        <v>100</v>
      </c>
      <c r="J27" s="634">
        <f t="shared" si="1"/>
        <v>0</v>
      </c>
      <c r="K27" s="634">
        <f t="shared" si="1"/>
        <v>0</v>
      </c>
      <c r="L27" s="634">
        <f t="shared" si="1"/>
        <v>100</v>
      </c>
      <c r="M27" s="721">
        <f t="shared" si="1"/>
        <v>200</v>
      </c>
      <c r="N27" s="635">
        <f>SUM(N22:N25)</f>
        <v>2</v>
      </c>
      <c r="O27" s="636">
        <f>SUM(O22:O25)</f>
        <v>2</v>
      </c>
      <c r="P27" s="637">
        <f>SUM(P22:P25)</f>
        <v>2</v>
      </c>
      <c r="Q27" s="638">
        <f>SUM(Q22:Q26)</f>
        <v>2</v>
      </c>
      <c r="S27" s="611" t="s">
        <v>198</v>
      </c>
      <c r="T27" s="611"/>
      <c r="U27" s="611"/>
      <c r="V27" s="611"/>
      <c r="Y27" s="611"/>
      <c r="Z27" s="611"/>
      <c r="AU27" s="611"/>
      <c r="AW27" s="17">
        <f>6.5*30</f>
        <v>195</v>
      </c>
    </row>
    <row r="28" spans="1:47" s="17" customFormat="1" ht="21.75" customHeight="1" thickBot="1">
      <c r="A28" s="891" t="s">
        <v>114</v>
      </c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  <c r="P28" s="893"/>
      <c r="Q28" s="894"/>
      <c r="S28" s="166" t="s">
        <v>196</v>
      </c>
      <c r="T28" s="166"/>
      <c r="U28" s="166"/>
      <c r="V28" s="166"/>
      <c r="Y28" s="166"/>
      <c r="Z28" s="166"/>
      <c r="AU28" s="166"/>
    </row>
    <row r="29" spans="1:47" s="17" customFormat="1" ht="31.5" customHeight="1">
      <c r="A29" s="409" t="s">
        <v>108</v>
      </c>
      <c r="B29" s="410" t="s">
        <v>127</v>
      </c>
      <c r="C29" s="411"/>
      <c r="D29" s="412">
        <v>1</v>
      </c>
      <c r="E29" s="413"/>
      <c r="F29" s="414"/>
      <c r="G29" s="415">
        <v>3</v>
      </c>
      <c r="H29" s="371">
        <f>G29*30</f>
        <v>90</v>
      </c>
      <c r="I29" s="416">
        <f>SUM(J29:L29)</f>
        <v>30</v>
      </c>
      <c r="J29" s="417">
        <v>20</v>
      </c>
      <c r="K29" s="418"/>
      <c r="L29" s="418">
        <v>10</v>
      </c>
      <c r="M29" s="419">
        <f>H29-I29</f>
        <v>60</v>
      </c>
      <c r="N29" s="420">
        <v>2</v>
      </c>
      <c r="O29" s="421"/>
      <c r="P29" s="422"/>
      <c r="Q29" s="423"/>
      <c r="S29" s="166" t="s">
        <v>197</v>
      </c>
      <c r="T29" s="166">
        <v>1</v>
      </c>
      <c r="U29" s="166">
        <v>1</v>
      </c>
      <c r="V29" s="166">
        <v>1</v>
      </c>
      <c r="Y29" s="166"/>
      <c r="Z29" s="166"/>
      <c r="AU29" s="166"/>
    </row>
    <row r="30" spans="1:47" s="17" customFormat="1" ht="18.75" customHeight="1">
      <c r="A30" s="424" t="s">
        <v>111</v>
      </c>
      <c r="B30" s="425" t="s">
        <v>44</v>
      </c>
      <c r="C30" s="426"/>
      <c r="D30" s="170" t="s">
        <v>208</v>
      </c>
      <c r="E30" s="170"/>
      <c r="F30" s="427"/>
      <c r="G30" s="428">
        <v>2</v>
      </c>
      <c r="H30" s="429">
        <f>G30*30</f>
        <v>60</v>
      </c>
      <c r="I30" s="179">
        <f>SUM(J30:L30)</f>
        <v>20</v>
      </c>
      <c r="J30" s="430">
        <v>14</v>
      </c>
      <c r="K30" s="431"/>
      <c r="L30" s="431">
        <v>6</v>
      </c>
      <c r="M30" s="419">
        <f>H30-I30</f>
        <v>40</v>
      </c>
      <c r="N30" s="432"/>
      <c r="O30" s="172">
        <v>2</v>
      </c>
      <c r="P30" s="433"/>
      <c r="Q30" s="434"/>
      <c r="Y30" s="166"/>
      <c r="Z30" s="166"/>
      <c r="AU30" s="166"/>
    </row>
    <row r="31" spans="1:47" s="17" customFormat="1" ht="15.75">
      <c r="A31" s="424" t="s">
        <v>128</v>
      </c>
      <c r="B31" s="435" t="s">
        <v>53</v>
      </c>
      <c r="C31" s="426"/>
      <c r="D31" s="170" t="s">
        <v>209</v>
      </c>
      <c r="E31" s="170"/>
      <c r="F31" s="436"/>
      <c r="G31" s="428">
        <v>2</v>
      </c>
      <c r="H31" s="437">
        <f>G31*30</f>
        <v>60</v>
      </c>
      <c r="I31" s="416">
        <f>SUM(J31:L31)</f>
        <v>20</v>
      </c>
      <c r="J31" s="170">
        <v>20</v>
      </c>
      <c r="K31" s="170"/>
      <c r="L31" s="170"/>
      <c r="M31" s="419">
        <f>H31-I31</f>
        <v>40</v>
      </c>
      <c r="N31" s="432"/>
      <c r="O31" s="172"/>
      <c r="P31" s="433">
        <v>2</v>
      </c>
      <c r="Q31" s="434"/>
      <c r="S31" s="17" t="s">
        <v>132</v>
      </c>
      <c r="Y31" s="631"/>
      <c r="Z31" s="631"/>
      <c r="AU31" s="631"/>
    </row>
    <row r="32" spans="1:17" s="166" customFormat="1" ht="32.25" customHeight="1">
      <c r="A32" s="488" t="s">
        <v>243</v>
      </c>
      <c r="B32" s="646" t="s">
        <v>244</v>
      </c>
      <c r="C32" s="176"/>
      <c r="D32" s="176">
        <v>3</v>
      </c>
      <c r="E32" s="176"/>
      <c r="F32" s="647"/>
      <c r="G32" s="614">
        <v>3</v>
      </c>
      <c r="H32" s="176">
        <f>G32*30</f>
        <v>90</v>
      </c>
      <c r="I32" s="179">
        <v>30</v>
      </c>
      <c r="J32" s="176">
        <v>15</v>
      </c>
      <c r="K32" s="176"/>
      <c r="L32" s="176">
        <v>15</v>
      </c>
      <c r="M32" s="419">
        <f>H32-I32</f>
        <v>60</v>
      </c>
      <c r="N32" s="648"/>
      <c r="O32" s="180"/>
      <c r="P32" s="180"/>
      <c r="Q32" s="176">
        <v>2</v>
      </c>
    </row>
    <row r="33" spans="1:47" s="17" customFormat="1" ht="21.75" customHeight="1" thickBot="1">
      <c r="A33" s="639"/>
      <c r="B33" s="640" t="s">
        <v>129</v>
      </c>
      <c r="C33" s="1148"/>
      <c r="D33" s="881"/>
      <c r="E33" s="881"/>
      <c r="F33" s="1149"/>
      <c r="G33" s="641">
        <f aca="true" t="shared" si="2" ref="G33:M33">SUM(G29:G32)</f>
        <v>10</v>
      </c>
      <c r="H33" s="642">
        <f t="shared" si="2"/>
        <v>300</v>
      </c>
      <c r="I33" s="642">
        <f t="shared" si="2"/>
        <v>100</v>
      </c>
      <c r="J33" s="642">
        <f t="shared" si="2"/>
        <v>69</v>
      </c>
      <c r="K33" s="642">
        <f t="shared" si="2"/>
        <v>0</v>
      </c>
      <c r="L33" s="642">
        <f t="shared" si="2"/>
        <v>31</v>
      </c>
      <c r="M33" s="642">
        <f t="shared" si="2"/>
        <v>200</v>
      </c>
      <c r="N33" s="643">
        <f>SUM(N29:N31)</f>
        <v>2</v>
      </c>
      <c r="O33" s="644">
        <f>SUM(O29:O31)</f>
        <v>2</v>
      </c>
      <c r="P33" s="645">
        <f>SUM(P29:P31)</f>
        <v>2</v>
      </c>
      <c r="Q33" s="645">
        <v>2</v>
      </c>
      <c r="Y33" s="611"/>
      <c r="Z33" s="611"/>
      <c r="AU33" s="611"/>
    </row>
    <row r="34" spans="1:47" s="17" customFormat="1" ht="21.75" customHeight="1" thickBot="1">
      <c r="A34" s="896" t="s">
        <v>135</v>
      </c>
      <c r="B34" s="897"/>
      <c r="C34" s="891"/>
      <c r="D34" s="892"/>
      <c r="E34" s="892"/>
      <c r="F34" s="895"/>
      <c r="G34" s="446">
        <f>G27</f>
        <v>10</v>
      </c>
      <c r="H34" s="447">
        <f>H27</f>
        <v>300</v>
      </c>
      <c r="I34" s="448">
        <f>I27</f>
        <v>100</v>
      </c>
      <c r="J34" s="448"/>
      <c r="K34" s="448"/>
      <c r="L34" s="448">
        <f aca="true" t="shared" si="3" ref="L34:Q34">L27</f>
        <v>100</v>
      </c>
      <c r="M34" s="449">
        <f t="shared" si="3"/>
        <v>200</v>
      </c>
      <c r="N34" s="450">
        <f t="shared" si="3"/>
        <v>2</v>
      </c>
      <c r="O34" s="451">
        <f t="shared" si="3"/>
        <v>2</v>
      </c>
      <c r="P34" s="452">
        <f t="shared" si="3"/>
        <v>2</v>
      </c>
      <c r="Q34" s="453">
        <f t="shared" si="3"/>
        <v>2</v>
      </c>
      <c r="S34" s="166"/>
      <c r="T34" s="166" t="s">
        <v>223</v>
      </c>
      <c r="U34" s="166" t="s">
        <v>221</v>
      </c>
      <c r="V34" s="166" t="s">
        <v>222</v>
      </c>
      <c r="Y34" s="166"/>
      <c r="Z34" s="166"/>
      <c r="AU34" s="166"/>
    </row>
    <row r="35" spans="1:47" s="238" customFormat="1" ht="27" customHeight="1" thickBot="1">
      <c r="A35" s="174"/>
      <c r="B35" s="454" t="s">
        <v>34</v>
      </c>
      <c r="C35" s="455"/>
      <c r="D35" s="456" t="s">
        <v>211</v>
      </c>
      <c r="E35" s="456"/>
      <c r="F35" s="457"/>
      <c r="G35" s="458"/>
      <c r="H35" s="459"/>
      <c r="I35" s="416">
        <f>J35+K35+L35</f>
        <v>0</v>
      </c>
      <c r="J35" s="431"/>
      <c r="K35" s="431"/>
      <c r="L35" s="431"/>
      <c r="M35" s="171"/>
      <c r="N35" s="460" t="s">
        <v>36</v>
      </c>
      <c r="O35" s="461" t="s">
        <v>36</v>
      </c>
      <c r="P35" s="462" t="s">
        <v>36</v>
      </c>
      <c r="Q35" s="463"/>
      <c r="S35" s="682" t="s">
        <v>199</v>
      </c>
      <c r="T35" s="680"/>
      <c r="U35" s="680"/>
      <c r="V35" s="680"/>
      <c r="Y35" s="680"/>
      <c r="Z35" s="680"/>
      <c r="AU35" s="680"/>
    </row>
    <row r="36" spans="1:47" s="238" customFormat="1" ht="21.75" customHeight="1">
      <c r="A36" s="1163" t="s">
        <v>106</v>
      </c>
      <c r="B36" s="1164"/>
      <c r="C36" s="1165"/>
      <c r="D36" s="1165"/>
      <c r="E36" s="1165"/>
      <c r="F36" s="1166"/>
      <c r="G36" s="683"/>
      <c r="H36" s="684"/>
      <c r="I36" s="685"/>
      <c r="J36" s="686"/>
      <c r="K36" s="686"/>
      <c r="L36" s="686"/>
      <c r="M36" s="687"/>
      <c r="N36" s="688"/>
      <c r="O36" s="689"/>
      <c r="P36" s="690"/>
      <c r="Q36" s="691"/>
      <c r="S36" s="692" t="s">
        <v>196</v>
      </c>
      <c r="T36" s="692">
        <v>2</v>
      </c>
      <c r="U36" s="692"/>
      <c r="V36" s="692"/>
      <c r="Y36" s="692"/>
      <c r="Z36" s="692"/>
      <c r="AU36" s="680"/>
    </row>
    <row r="37" spans="1:48" s="297" customFormat="1" ht="21.75" customHeight="1" thickBot="1">
      <c r="A37" s="650"/>
      <c r="B37" s="651" t="s">
        <v>245</v>
      </c>
      <c r="C37" s="651"/>
      <c r="D37" s="651"/>
      <c r="E37" s="651"/>
      <c r="F37" s="651"/>
      <c r="G37" s="652">
        <f aca="true" t="shared" si="4" ref="G37:Q37">G27+G18</f>
        <v>19</v>
      </c>
      <c r="H37" s="652">
        <f t="shared" si="4"/>
        <v>570</v>
      </c>
      <c r="I37" s="652">
        <f t="shared" si="4"/>
        <v>190</v>
      </c>
      <c r="J37" s="652">
        <f t="shared" si="4"/>
        <v>60</v>
      </c>
      <c r="K37" s="652">
        <f t="shared" si="4"/>
        <v>0</v>
      </c>
      <c r="L37" s="652">
        <f t="shared" si="4"/>
        <v>130</v>
      </c>
      <c r="M37" s="652">
        <f t="shared" si="4"/>
        <v>380</v>
      </c>
      <c r="N37" s="652">
        <f t="shared" si="4"/>
        <v>6</v>
      </c>
      <c r="O37" s="652">
        <f t="shared" si="4"/>
        <v>5</v>
      </c>
      <c r="P37" s="652">
        <f t="shared" si="4"/>
        <v>2</v>
      </c>
      <c r="Q37" s="652">
        <f t="shared" si="4"/>
        <v>2</v>
      </c>
      <c r="AT37" s="653"/>
      <c r="AV37" s="654"/>
    </row>
    <row r="38" spans="1:47" s="17" customFormat="1" ht="55.5" customHeight="1" hidden="1" thickBot="1">
      <c r="A38" s="1167"/>
      <c r="B38" s="1168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9"/>
      <c r="Y38" s="611"/>
      <c r="Z38" s="611"/>
      <c r="AU38" s="166"/>
    </row>
    <row r="39" spans="1:47" s="17" customFormat="1" ht="18" customHeight="1" thickBot="1">
      <c r="A39" s="887" t="s">
        <v>235</v>
      </c>
      <c r="B39" s="871"/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5"/>
      <c r="Y39" s="166"/>
      <c r="Z39" s="166"/>
      <c r="AU39" s="166"/>
    </row>
    <row r="40" spans="1:48" s="17" customFormat="1" ht="18" customHeight="1" hidden="1" thickBot="1">
      <c r="A40" s="870" t="s">
        <v>232</v>
      </c>
      <c r="B40" s="876"/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1"/>
      <c r="O40" s="871"/>
      <c r="P40" s="871"/>
      <c r="Q40" s="875"/>
      <c r="Y40" s="166"/>
      <c r="Z40" s="166"/>
      <c r="AU40" s="166"/>
      <c r="AV40" s="17">
        <f>51*30</f>
        <v>1530</v>
      </c>
    </row>
    <row r="41" spans="1:49" s="17" customFormat="1" ht="18" customHeight="1" hidden="1" thickBot="1">
      <c r="A41" s="888" t="s">
        <v>233</v>
      </c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5"/>
      <c r="Y41" s="166"/>
      <c r="Z41" s="166"/>
      <c r="AU41" s="166"/>
      <c r="AW41" s="17">
        <f>37.5*30</f>
        <v>1125</v>
      </c>
    </row>
    <row r="42" spans="1:47" s="293" customFormat="1" ht="32.25" customHeight="1">
      <c r="A42" s="694" t="s">
        <v>260</v>
      </c>
      <c r="B42" s="1205" t="s">
        <v>173</v>
      </c>
      <c r="C42" s="548"/>
      <c r="D42" s="549"/>
      <c r="E42" s="549"/>
      <c r="F42" s="550"/>
      <c r="G42" s="551">
        <f aca="true" t="shared" si="5" ref="G42:M42">G43+G44+G45+G46</f>
        <v>14</v>
      </c>
      <c r="H42" s="552">
        <f t="shared" si="5"/>
        <v>420</v>
      </c>
      <c r="I42" s="553">
        <f t="shared" si="5"/>
        <v>159</v>
      </c>
      <c r="J42" s="553">
        <f t="shared" si="5"/>
        <v>63</v>
      </c>
      <c r="K42" s="553">
        <f t="shared" si="5"/>
        <v>63</v>
      </c>
      <c r="L42" s="553">
        <f t="shared" si="5"/>
        <v>33</v>
      </c>
      <c r="M42" s="554">
        <f t="shared" si="5"/>
        <v>261</v>
      </c>
      <c r="N42" s="555"/>
      <c r="O42" s="549"/>
      <c r="P42" s="550"/>
      <c r="Q42" s="556"/>
      <c r="S42" s="293" t="s">
        <v>159</v>
      </c>
      <c r="Y42" s="348"/>
      <c r="Z42" s="348"/>
      <c r="AU42" s="680"/>
    </row>
    <row r="43" spans="1:47" s="740" customFormat="1" ht="33" customHeight="1">
      <c r="A43" s="736" t="s">
        <v>261</v>
      </c>
      <c r="B43" s="1206" t="s">
        <v>47</v>
      </c>
      <c r="C43" s="178">
        <v>1</v>
      </c>
      <c r="D43" s="176"/>
      <c r="E43" s="176"/>
      <c r="F43" s="322"/>
      <c r="G43" s="177">
        <f>H43/30</f>
        <v>6</v>
      </c>
      <c r="H43" s="175">
        <v>180</v>
      </c>
      <c r="I43" s="179">
        <v>60</v>
      </c>
      <c r="J43" s="180">
        <v>30</v>
      </c>
      <c r="K43" s="176">
        <v>15</v>
      </c>
      <c r="L43" s="176">
        <v>15</v>
      </c>
      <c r="M43" s="181">
        <f aca="true" t="shared" si="6" ref="M43:M51">H43-I43</f>
        <v>120</v>
      </c>
      <c r="N43" s="175">
        <v>4</v>
      </c>
      <c r="O43" s="176"/>
      <c r="P43" s="181"/>
      <c r="Q43" s="258"/>
      <c r="R43" s="293"/>
      <c r="S43" s="166"/>
      <c r="T43" s="166" t="s">
        <v>193</v>
      </c>
      <c r="U43" s="166" t="s">
        <v>194</v>
      </c>
      <c r="V43" s="166" t="s">
        <v>195</v>
      </c>
      <c r="W43" s="293"/>
      <c r="X43" s="293"/>
      <c r="Y43" s="348"/>
      <c r="Z43" s="348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680"/>
    </row>
    <row r="44" spans="1:47" s="740" customFormat="1" ht="30" customHeight="1">
      <c r="A44" s="736" t="s">
        <v>262</v>
      </c>
      <c r="B44" s="1206" t="s">
        <v>48</v>
      </c>
      <c r="C44" s="178"/>
      <c r="D44" s="176"/>
      <c r="E44" s="176"/>
      <c r="F44" s="322" t="s">
        <v>208</v>
      </c>
      <c r="G44" s="177">
        <f>H44/30</f>
        <v>1</v>
      </c>
      <c r="H44" s="557">
        <v>30</v>
      </c>
      <c r="I44" s="197">
        <v>18</v>
      </c>
      <c r="J44" s="197"/>
      <c r="K44" s="197"/>
      <c r="L44" s="197">
        <v>18</v>
      </c>
      <c r="M44" s="181">
        <f t="shared" si="6"/>
        <v>12</v>
      </c>
      <c r="N44" s="175"/>
      <c r="O44" s="176">
        <v>2</v>
      </c>
      <c r="P44" s="181"/>
      <c r="Q44" s="258"/>
      <c r="R44" s="293"/>
      <c r="S44" s="297" t="s">
        <v>199</v>
      </c>
      <c r="T44" s="166"/>
      <c r="U44" s="166"/>
      <c r="V44" s="166"/>
      <c r="W44" s="293"/>
      <c r="X44" s="293"/>
      <c r="Y44" s="348"/>
      <c r="Z44" s="348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680"/>
    </row>
    <row r="45" spans="1:47" s="740" customFormat="1" ht="35.25" customHeight="1">
      <c r="A45" s="736" t="s">
        <v>263</v>
      </c>
      <c r="B45" s="1206" t="s">
        <v>54</v>
      </c>
      <c r="C45" s="178">
        <v>1</v>
      </c>
      <c r="D45" s="176"/>
      <c r="E45" s="176"/>
      <c r="F45" s="322"/>
      <c r="G45" s="177">
        <f>H45/30</f>
        <v>4</v>
      </c>
      <c r="H45" s="167">
        <v>120</v>
      </c>
      <c r="I45" s="340">
        <f>J45+K45+L45</f>
        <v>45</v>
      </c>
      <c r="J45" s="194">
        <v>15</v>
      </c>
      <c r="K45" s="192">
        <v>30</v>
      </c>
      <c r="L45" s="192"/>
      <c r="M45" s="341">
        <f t="shared" si="6"/>
        <v>75</v>
      </c>
      <c r="N45" s="337">
        <v>3</v>
      </c>
      <c r="O45" s="338"/>
      <c r="P45" s="339"/>
      <c r="Q45" s="387"/>
      <c r="R45" s="293"/>
      <c r="S45" s="166" t="s">
        <v>196</v>
      </c>
      <c r="T45" s="166">
        <v>2</v>
      </c>
      <c r="U45" s="166">
        <v>1</v>
      </c>
      <c r="V45" s="166">
        <v>1</v>
      </c>
      <c r="W45" s="293"/>
      <c r="X45" s="293"/>
      <c r="Y45" s="348"/>
      <c r="Z45" s="348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680"/>
    </row>
    <row r="46" spans="1:47" s="740" customFormat="1" ht="18" customHeight="1">
      <c r="A46" s="736" t="s">
        <v>264</v>
      </c>
      <c r="B46" s="1206" t="s">
        <v>50</v>
      </c>
      <c r="C46" s="178" t="s">
        <v>209</v>
      </c>
      <c r="D46" s="176"/>
      <c r="E46" s="176"/>
      <c r="F46" s="322"/>
      <c r="G46" s="177">
        <f>H46/30</f>
        <v>3</v>
      </c>
      <c r="H46" s="323">
        <v>90</v>
      </c>
      <c r="I46" s="324">
        <v>36</v>
      </c>
      <c r="J46" s="325">
        <v>18</v>
      </c>
      <c r="K46" s="326">
        <v>18</v>
      </c>
      <c r="L46" s="326"/>
      <c r="M46" s="327">
        <f t="shared" si="6"/>
        <v>54</v>
      </c>
      <c r="N46" s="328"/>
      <c r="O46" s="329"/>
      <c r="P46" s="330">
        <v>4</v>
      </c>
      <c r="Q46" s="558"/>
      <c r="R46" s="293"/>
      <c r="S46" s="166" t="s">
        <v>197</v>
      </c>
      <c r="T46" s="166">
        <v>1</v>
      </c>
      <c r="U46" s="166">
        <v>3</v>
      </c>
      <c r="V46" s="166">
        <v>3</v>
      </c>
      <c r="W46" s="293"/>
      <c r="X46" s="293"/>
      <c r="Y46" s="348"/>
      <c r="Z46" s="348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680"/>
    </row>
    <row r="47" spans="1:47" s="293" customFormat="1" ht="30" customHeight="1">
      <c r="A47" s="693" t="s">
        <v>265</v>
      </c>
      <c r="B47" s="332" t="s">
        <v>175</v>
      </c>
      <c r="C47" s="178"/>
      <c r="D47" s="176"/>
      <c r="E47" s="176"/>
      <c r="F47" s="322"/>
      <c r="G47" s="189">
        <f>G48+G49+G50</f>
        <v>15</v>
      </c>
      <c r="H47" s="333">
        <f>H48+H49+H50</f>
        <v>450</v>
      </c>
      <c r="I47" s="334">
        <f>I48+I49+I50</f>
        <v>159</v>
      </c>
      <c r="J47" s="334">
        <f>J48+J49+J50</f>
        <v>75</v>
      </c>
      <c r="K47" s="334">
        <f>K48+K49+K50</f>
        <v>69</v>
      </c>
      <c r="L47" s="697">
        <v>15</v>
      </c>
      <c r="M47" s="336">
        <f>M48+M49+M50</f>
        <v>291</v>
      </c>
      <c r="N47" s="337"/>
      <c r="O47" s="338"/>
      <c r="P47" s="339"/>
      <c r="Q47" s="387"/>
      <c r="Y47" s="348"/>
      <c r="Z47" s="348"/>
      <c r="AU47" s="680"/>
    </row>
    <row r="48" spans="1:47" s="740" customFormat="1" ht="15.75" customHeight="1">
      <c r="A48" s="736" t="s">
        <v>266</v>
      </c>
      <c r="B48" s="1206" t="s">
        <v>51</v>
      </c>
      <c r="C48" s="178"/>
      <c r="D48" s="176">
        <v>1</v>
      </c>
      <c r="E48" s="176"/>
      <c r="F48" s="321"/>
      <c r="G48" s="177">
        <f>H48/30</f>
        <v>6</v>
      </c>
      <c r="H48" s="175">
        <v>180</v>
      </c>
      <c r="I48" s="179">
        <v>60</v>
      </c>
      <c r="J48" s="180">
        <v>30</v>
      </c>
      <c r="K48" s="176">
        <v>15</v>
      </c>
      <c r="L48" s="176">
        <v>15</v>
      </c>
      <c r="M48" s="181">
        <f>H48-I48</f>
        <v>120</v>
      </c>
      <c r="N48" s="175">
        <v>4</v>
      </c>
      <c r="O48" s="176"/>
      <c r="P48" s="181"/>
      <c r="Q48" s="183"/>
      <c r="R48" s="293"/>
      <c r="S48" s="166"/>
      <c r="T48" s="166" t="s">
        <v>193</v>
      </c>
      <c r="U48" s="166" t="s">
        <v>194</v>
      </c>
      <c r="V48" s="166" t="s">
        <v>195</v>
      </c>
      <c r="W48" s="293"/>
      <c r="X48" s="293"/>
      <c r="Y48" s="348"/>
      <c r="Z48" s="348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680"/>
    </row>
    <row r="49" spans="1:47" s="740" customFormat="1" ht="18" customHeight="1">
      <c r="A49" s="736" t="s">
        <v>267</v>
      </c>
      <c r="B49" s="1206" t="s">
        <v>59</v>
      </c>
      <c r="C49" s="178"/>
      <c r="D49" s="176" t="s">
        <v>209</v>
      </c>
      <c r="E49" s="176"/>
      <c r="F49" s="321"/>
      <c r="G49" s="177">
        <f>H49/30</f>
        <v>5</v>
      </c>
      <c r="H49" s="175">
        <v>150</v>
      </c>
      <c r="I49" s="179">
        <v>54</v>
      </c>
      <c r="J49" s="180">
        <v>27</v>
      </c>
      <c r="K49" s="176">
        <v>27</v>
      </c>
      <c r="L49" s="176"/>
      <c r="M49" s="185">
        <f>H49-I49</f>
        <v>96</v>
      </c>
      <c r="N49" s="175"/>
      <c r="O49" s="176"/>
      <c r="P49" s="181">
        <v>6</v>
      </c>
      <c r="Q49" s="258"/>
      <c r="R49" s="293"/>
      <c r="S49" s="297" t="s">
        <v>202</v>
      </c>
      <c r="T49" s="166"/>
      <c r="U49" s="166"/>
      <c r="V49" s="166"/>
      <c r="W49" s="293"/>
      <c r="X49" s="293"/>
      <c r="Y49" s="348"/>
      <c r="Z49" s="348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680"/>
    </row>
    <row r="50" spans="1:47" s="740" customFormat="1" ht="30" customHeight="1">
      <c r="A50" s="746" t="s">
        <v>268</v>
      </c>
      <c r="B50" s="1206" t="s">
        <v>62</v>
      </c>
      <c r="C50" s="178"/>
      <c r="D50" s="176" t="s">
        <v>208</v>
      </c>
      <c r="E50" s="176"/>
      <c r="F50" s="322"/>
      <c r="G50" s="177">
        <v>4</v>
      </c>
      <c r="H50" s="167">
        <v>120</v>
      </c>
      <c r="I50" s="340">
        <v>45</v>
      </c>
      <c r="J50" s="194">
        <v>18</v>
      </c>
      <c r="K50" s="192">
        <v>27</v>
      </c>
      <c r="L50" s="192"/>
      <c r="M50" s="341">
        <f>H50-I50</f>
        <v>75</v>
      </c>
      <c r="N50" s="337"/>
      <c r="O50" s="338">
        <v>5</v>
      </c>
      <c r="P50" s="339"/>
      <c r="Q50" s="387"/>
      <c r="R50" s="293"/>
      <c r="S50" s="166" t="s">
        <v>196</v>
      </c>
      <c r="T50" s="166">
        <f>T45+T36+T23</f>
        <v>4</v>
      </c>
      <c r="U50" s="166">
        <f>U45+U36+U23</f>
        <v>1</v>
      </c>
      <c r="V50" s="166">
        <f>V45+V36+V23</f>
        <v>2</v>
      </c>
      <c r="W50" s="293"/>
      <c r="X50" s="293"/>
      <c r="Y50" s="348"/>
      <c r="Z50" s="348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680"/>
    </row>
    <row r="51" spans="1:47" s="748" customFormat="1" ht="33" customHeight="1">
      <c r="A51" s="747" t="s">
        <v>269</v>
      </c>
      <c r="B51" s="1207" t="s">
        <v>291</v>
      </c>
      <c r="C51" s="426" t="s">
        <v>208</v>
      </c>
      <c r="D51" s="170"/>
      <c r="E51" s="170"/>
      <c r="F51" s="833"/>
      <c r="G51" s="834">
        <v>3.5</v>
      </c>
      <c r="H51" s="531">
        <f>G51*30</f>
        <v>105</v>
      </c>
      <c r="I51" s="835">
        <f>J51+L51</f>
        <v>36</v>
      </c>
      <c r="J51" s="836">
        <v>18</v>
      </c>
      <c r="K51" s="528"/>
      <c r="L51" s="528">
        <v>18</v>
      </c>
      <c r="M51" s="837">
        <f t="shared" si="6"/>
        <v>69</v>
      </c>
      <c r="N51" s="838"/>
      <c r="O51" s="839">
        <v>4</v>
      </c>
      <c r="P51" s="840"/>
      <c r="Q51" s="630"/>
      <c r="R51" s="17"/>
      <c r="S51" s="631" t="s">
        <v>197</v>
      </c>
      <c r="T51" s="631" t="e">
        <f>T46+#REF!+T24</f>
        <v>#REF!</v>
      </c>
      <c r="U51" s="631" t="e">
        <f>U46+#REF!+U24</f>
        <v>#REF!</v>
      </c>
      <c r="V51" s="631" t="e">
        <f>V46+#REF!+V24</f>
        <v>#REF!</v>
      </c>
      <c r="W51" s="17">
        <v>1</v>
      </c>
      <c r="X51" s="17"/>
      <c r="Y51" s="631"/>
      <c r="Z51" s="631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631"/>
    </row>
    <row r="52" spans="1:214" s="745" customFormat="1" ht="33" customHeight="1">
      <c r="A52" s="749" t="s">
        <v>270</v>
      </c>
      <c r="B52" s="750" t="s">
        <v>158</v>
      </c>
      <c r="C52" s="62"/>
      <c r="D52" s="676" t="s">
        <v>209</v>
      </c>
      <c r="E52" s="62"/>
      <c r="F52" s="612"/>
      <c r="G52" s="841">
        <f>H52/30</f>
        <v>3</v>
      </c>
      <c r="H52" s="62">
        <v>90</v>
      </c>
      <c r="I52" s="63">
        <v>30</v>
      </c>
      <c r="J52" s="64">
        <v>20</v>
      </c>
      <c r="K52" s="62"/>
      <c r="L52" s="62">
        <v>10</v>
      </c>
      <c r="M52" s="62">
        <v>60</v>
      </c>
      <c r="N52" s="62"/>
      <c r="O52" s="842"/>
      <c r="P52" s="842">
        <v>3</v>
      </c>
      <c r="Q52" s="62"/>
      <c r="R52" s="297"/>
      <c r="S52" s="297" t="s">
        <v>197</v>
      </c>
      <c r="T52" s="297" t="e">
        <f>T40+#REF!+T23</f>
        <v>#REF!</v>
      </c>
      <c r="U52" s="297" t="e">
        <f>U40+#REF!+U23</f>
        <v>#REF!</v>
      </c>
      <c r="V52" s="297" t="e">
        <f>V40+#REF!+V23</f>
        <v>#REF!</v>
      </c>
      <c r="W52" s="297">
        <v>1</v>
      </c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653"/>
      <c r="AV52" s="758"/>
      <c r="AW52" s="759"/>
      <c r="AX52" s="759"/>
      <c r="AY52" s="759"/>
      <c r="AZ52" s="759"/>
      <c r="BA52" s="759"/>
      <c r="BB52" s="759"/>
      <c r="BC52" s="759"/>
      <c r="BD52" s="759"/>
      <c r="BE52" s="759"/>
      <c r="BF52" s="759"/>
      <c r="BG52" s="759"/>
      <c r="BH52" s="759"/>
      <c r="BI52" s="759"/>
      <c r="BJ52" s="759"/>
      <c r="BK52" s="759"/>
      <c r="BL52" s="759"/>
      <c r="BM52" s="759"/>
      <c r="BN52" s="759"/>
      <c r="BO52" s="759"/>
      <c r="BP52" s="759"/>
      <c r="BQ52" s="759"/>
      <c r="BR52" s="759"/>
      <c r="BS52" s="759"/>
      <c r="BT52" s="759"/>
      <c r="BU52" s="759"/>
      <c r="BV52" s="759"/>
      <c r="BW52" s="759"/>
      <c r="BX52" s="759"/>
      <c r="BY52" s="759"/>
      <c r="BZ52" s="759"/>
      <c r="CA52" s="759"/>
      <c r="CB52" s="759"/>
      <c r="CC52" s="759"/>
      <c r="CD52" s="759"/>
      <c r="CE52" s="759"/>
      <c r="CF52" s="759"/>
      <c r="CG52" s="759"/>
      <c r="CH52" s="759"/>
      <c r="CI52" s="759"/>
      <c r="CJ52" s="759"/>
      <c r="CK52" s="759"/>
      <c r="CL52" s="759"/>
      <c r="CM52" s="759"/>
      <c r="CN52" s="759"/>
      <c r="CO52" s="759"/>
      <c r="CP52" s="759"/>
      <c r="CQ52" s="759"/>
      <c r="CR52" s="759"/>
      <c r="CS52" s="759"/>
      <c r="CT52" s="759"/>
      <c r="CU52" s="759"/>
      <c r="CV52" s="759"/>
      <c r="CW52" s="759"/>
      <c r="CX52" s="759"/>
      <c r="CY52" s="759"/>
      <c r="CZ52" s="759"/>
      <c r="DA52" s="759"/>
      <c r="DB52" s="759"/>
      <c r="DC52" s="759"/>
      <c r="DD52" s="759"/>
      <c r="DE52" s="759"/>
      <c r="DF52" s="759"/>
      <c r="DG52" s="759"/>
      <c r="DH52" s="759"/>
      <c r="DI52" s="759"/>
      <c r="DJ52" s="759"/>
      <c r="DK52" s="759"/>
      <c r="DL52" s="759"/>
      <c r="DM52" s="759"/>
      <c r="DN52" s="759"/>
      <c r="DO52" s="759"/>
      <c r="DP52" s="759"/>
      <c r="DQ52" s="759"/>
      <c r="DR52" s="759"/>
      <c r="DS52" s="759"/>
      <c r="DT52" s="759"/>
      <c r="DU52" s="759"/>
      <c r="DV52" s="759"/>
      <c r="DW52" s="759"/>
      <c r="DX52" s="759"/>
      <c r="DY52" s="759"/>
      <c r="DZ52" s="759"/>
      <c r="EA52" s="759"/>
      <c r="EB52" s="759"/>
      <c r="EC52" s="759"/>
      <c r="ED52" s="759"/>
      <c r="EE52" s="759"/>
      <c r="EF52" s="759"/>
      <c r="EG52" s="759"/>
      <c r="EH52" s="759"/>
      <c r="EI52" s="759"/>
      <c r="EJ52" s="759"/>
      <c r="EK52" s="759"/>
      <c r="EL52" s="759"/>
      <c r="EM52" s="759"/>
      <c r="EN52" s="759"/>
      <c r="EO52" s="759"/>
      <c r="EP52" s="759"/>
      <c r="EQ52" s="759"/>
      <c r="ER52" s="759"/>
      <c r="ES52" s="759"/>
      <c r="ET52" s="759"/>
      <c r="EU52" s="759"/>
      <c r="EV52" s="759"/>
      <c r="EW52" s="759"/>
      <c r="EX52" s="759"/>
      <c r="EY52" s="759"/>
      <c r="EZ52" s="759"/>
      <c r="FA52" s="759"/>
      <c r="FB52" s="759"/>
      <c r="FC52" s="759"/>
      <c r="FD52" s="759"/>
      <c r="FE52" s="759"/>
      <c r="FF52" s="759"/>
      <c r="FG52" s="759"/>
      <c r="FH52" s="759"/>
      <c r="FI52" s="759"/>
      <c r="FJ52" s="759"/>
      <c r="FK52" s="759"/>
      <c r="FL52" s="759"/>
      <c r="FM52" s="759"/>
      <c r="FN52" s="759"/>
      <c r="FO52" s="759"/>
      <c r="FP52" s="759"/>
      <c r="FQ52" s="759"/>
      <c r="FR52" s="759"/>
      <c r="FS52" s="759"/>
      <c r="FT52" s="759"/>
      <c r="FU52" s="759"/>
      <c r="FV52" s="759"/>
      <c r="FW52" s="759"/>
      <c r="FX52" s="759"/>
      <c r="FY52" s="759"/>
      <c r="FZ52" s="759"/>
      <c r="GA52" s="759"/>
      <c r="GB52" s="759"/>
      <c r="GC52" s="759"/>
      <c r="GD52" s="759"/>
      <c r="GE52" s="759"/>
      <c r="GF52" s="759"/>
      <c r="GG52" s="759"/>
      <c r="GH52" s="759"/>
      <c r="GI52" s="759"/>
      <c r="GJ52" s="759"/>
      <c r="GK52" s="759"/>
      <c r="GL52" s="759"/>
      <c r="GM52" s="759"/>
      <c r="GN52" s="759"/>
      <c r="GO52" s="759"/>
      <c r="GP52" s="759"/>
      <c r="GQ52" s="759"/>
      <c r="GR52" s="759"/>
      <c r="GS52" s="759"/>
      <c r="GT52" s="759"/>
      <c r="GU52" s="759"/>
      <c r="GV52" s="759"/>
      <c r="GW52" s="759"/>
      <c r="GX52" s="759"/>
      <c r="GY52" s="759"/>
      <c r="GZ52" s="759"/>
      <c r="HA52" s="759"/>
      <c r="HB52" s="759"/>
      <c r="HC52" s="759"/>
      <c r="HD52" s="759"/>
      <c r="HE52" s="759"/>
      <c r="HF52" s="759"/>
    </row>
    <row r="53" spans="1:214" s="166" customFormat="1" ht="18" customHeight="1">
      <c r="A53" s="666"/>
      <c r="B53" s="667" t="s">
        <v>246</v>
      </c>
      <c r="C53" s="794"/>
      <c r="D53" s="794"/>
      <c r="E53" s="794"/>
      <c r="F53" s="794"/>
      <c r="G53" s="668">
        <f aca="true" t="shared" si="7" ref="G53:M53">G42+G47+G51+G52</f>
        <v>35.5</v>
      </c>
      <c r="H53" s="668">
        <f t="shared" si="7"/>
        <v>1065</v>
      </c>
      <c r="I53" s="668">
        <f t="shared" si="7"/>
        <v>384</v>
      </c>
      <c r="J53" s="668">
        <f t="shared" si="7"/>
        <v>176</v>
      </c>
      <c r="K53" s="668">
        <f t="shared" si="7"/>
        <v>132</v>
      </c>
      <c r="L53" s="668">
        <f t="shared" si="7"/>
        <v>76</v>
      </c>
      <c r="M53" s="668">
        <f t="shared" si="7"/>
        <v>681</v>
      </c>
      <c r="N53" s="669">
        <f>SUM(N42:N52)</f>
        <v>11</v>
      </c>
      <c r="O53" s="669">
        <f>SUM(O42:O52)</f>
        <v>11</v>
      </c>
      <c r="P53" s="669">
        <f>SUM(P42:P52)</f>
        <v>13</v>
      </c>
      <c r="Q53" s="669">
        <f>SUM(Q42:Q52)</f>
        <v>0</v>
      </c>
      <c r="S53" s="166">
        <f>30*G53</f>
        <v>1065</v>
      </c>
      <c r="AU53" s="616"/>
      <c r="AV53" s="714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</row>
    <row r="54" spans="1:214" s="166" customFormat="1" ht="18" customHeight="1">
      <c r="A54" s="666"/>
      <c r="B54" s="667"/>
      <c r="C54" s="794"/>
      <c r="D54" s="794"/>
      <c r="E54" s="794"/>
      <c r="F54" s="794"/>
      <c r="G54" s="668"/>
      <c r="H54" s="668"/>
      <c r="I54" s="668"/>
      <c r="J54" s="668"/>
      <c r="K54" s="668"/>
      <c r="L54" s="668"/>
      <c r="M54" s="668"/>
      <c r="N54" s="669"/>
      <c r="O54" s="669"/>
      <c r="P54" s="669"/>
      <c r="Q54" s="669"/>
      <c r="AU54" s="616"/>
      <c r="AV54" s="714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</row>
    <row r="55" spans="1:214" s="166" customFormat="1" ht="18" customHeight="1">
      <c r="A55" s="1174" t="s">
        <v>279</v>
      </c>
      <c r="B55" s="1175"/>
      <c r="C55" s="1175"/>
      <c r="D55" s="1175"/>
      <c r="E55" s="1175"/>
      <c r="F55" s="1175"/>
      <c r="G55" s="1175"/>
      <c r="H55" s="1175"/>
      <c r="I55" s="1175"/>
      <c r="J55" s="1175"/>
      <c r="K55" s="1175"/>
      <c r="L55" s="1175"/>
      <c r="M55" s="1175"/>
      <c r="N55" s="1175"/>
      <c r="O55" s="1175"/>
      <c r="P55" s="1175"/>
      <c r="Q55" s="1175"/>
      <c r="R55" s="1175"/>
      <c r="S55" s="1175"/>
      <c r="T55" s="1175"/>
      <c r="U55" s="1175"/>
      <c r="V55" s="1175"/>
      <c r="W55" s="1175"/>
      <c r="X55" s="1175"/>
      <c r="Y55" s="1175"/>
      <c r="Z55" s="1175"/>
      <c r="AA55" s="1175"/>
      <c r="AB55" s="1175"/>
      <c r="AC55" s="1175"/>
      <c r="AD55" s="1175"/>
      <c r="AE55" s="1175"/>
      <c r="AF55" s="1175"/>
      <c r="AG55" s="1175"/>
      <c r="AH55" s="1175"/>
      <c r="AI55" s="1175"/>
      <c r="AJ55" s="1175"/>
      <c r="AK55" s="1175"/>
      <c r="AL55" s="1175"/>
      <c r="AM55" s="1175"/>
      <c r="AN55" s="1175"/>
      <c r="AO55" s="1175"/>
      <c r="AP55" s="1175"/>
      <c r="AQ55" s="1175"/>
      <c r="AR55" s="1175"/>
      <c r="AS55" s="1175"/>
      <c r="AT55" s="1175"/>
      <c r="AU55" s="1175"/>
      <c r="AV55" s="714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</row>
    <row r="56" spans="1:214" s="166" customFormat="1" ht="18" customHeight="1">
      <c r="A56" s="1161" t="s">
        <v>283</v>
      </c>
      <c r="B56" s="1162"/>
      <c r="C56" s="1162"/>
      <c r="D56" s="1162"/>
      <c r="E56" s="1162"/>
      <c r="F56" s="1162"/>
      <c r="G56" s="1162"/>
      <c r="H56" s="1162"/>
      <c r="I56" s="1162"/>
      <c r="J56" s="1162"/>
      <c r="K56" s="1162"/>
      <c r="L56" s="1162"/>
      <c r="M56" s="1162"/>
      <c r="N56" s="1162"/>
      <c r="O56" s="1162"/>
      <c r="P56" s="1162"/>
      <c r="Q56" s="1162"/>
      <c r="R56" s="1162"/>
      <c r="S56" s="1162"/>
      <c r="T56" s="1162"/>
      <c r="U56" s="1162"/>
      <c r="V56" s="1162"/>
      <c r="W56" s="1162"/>
      <c r="X56" s="1162"/>
      <c r="Y56" s="1162"/>
      <c r="Z56" s="1162"/>
      <c r="AA56" s="1162"/>
      <c r="AB56" s="1162"/>
      <c r="AC56" s="1162"/>
      <c r="AD56" s="1162"/>
      <c r="AE56" s="1162"/>
      <c r="AF56" s="1162"/>
      <c r="AG56" s="1162"/>
      <c r="AH56" s="1162"/>
      <c r="AI56" s="1162"/>
      <c r="AJ56" s="1162"/>
      <c r="AK56" s="1162"/>
      <c r="AL56" s="1162"/>
      <c r="AM56" s="1162"/>
      <c r="AN56" s="1162"/>
      <c r="AO56" s="1162"/>
      <c r="AP56" s="1162"/>
      <c r="AQ56" s="1162"/>
      <c r="AR56" s="1162"/>
      <c r="AS56" s="1162"/>
      <c r="AT56" s="1162"/>
      <c r="AU56" s="1162"/>
      <c r="AV56" s="714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</row>
    <row r="57" spans="1:214" s="741" customFormat="1" ht="33.75" customHeight="1">
      <c r="A57" s="760" t="s">
        <v>171</v>
      </c>
      <c r="B57" s="1208" t="s">
        <v>273</v>
      </c>
      <c r="C57" s="663"/>
      <c r="D57" s="176">
        <v>1</v>
      </c>
      <c r="E57" s="663"/>
      <c r="F57" s="663"/>
      <c r="G57" s="614">
        <v>3</v>
      </c>
      <c r="H57" s="176">
        <f aca="true" t="shared" si="8" ref="H57:H68">G57*30</f>
        <v>90</v>
      </c>
      <c r="I57" s="176">
        <f>J57+L57+K57</f>
        <v>30</v>
      </c>
      <c r="J57" s="176">
        <v>15</v>
      </c>
      <c r="K57" s="176"/>
      <c r="L57" s="176">
        <v>15</v>
      </c>
      <c r="M57" s="176">
        <f aca="true" t="shared" si="9" ref="M57:M68">H57-I57</f>
        <v>60</v>
      </c>
      <c r="N57" s="176">
        <v>2</v>
      </c>
      <c r="O57" s="176"/>
      <c r="P57" s="663"/>
      <c r="Q57" s="663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616"/>
      <c r="AV57" s="762"/>
      <c r="AW57" s="748"/>
      <c r="AX57" s="748"/>
      <c r="AY57" s="748"/>
      <c r="AZ57" s="748"/>
      <c r="BA57" s="748"/>
      <c r="BB57" s="748"/>
      <c r="BC57" s="748"/>
      <c r="BD57" s="748"/>
      <c r="BE57" s="748"/>
      <c r="BF57" s="748"/>
      <c r="BG57" s="748"/>
      <c r="BH57" s="748"/>
      <c r="BI57" s="748"/>
      <c r="BJ57" s="748"/>
      <c r="BK57" s="748"/>
      <c r="BL57" s="748"/>
      <c r="BM57" s="748"/>
      <c r="BN57" s="748"/>
      <c r="BO57" s="748"/>
      <c r="BP57" s="748"/>
      <c r="BQ57" s="748"/>
      <c r="BR57" s="748"/>
      <c r="BS57" s="748"/>
      <c r="BT57" s="748"/>
      <c r="BU57" s="748"/>
      <c r="BV57" s="748"/>
      <c r="BW57" s="748"/>
      <c r="BX57" s="748"/>
      <c r="BY57" s="748"/>
      <c r="BZ57" s="748"/>
      <c r="CA57" s="748"/>
      <c r="CB57" s="748"/>
      <c r="CC57" s="748"/>
      <c r="CD57" s="748"/>
      <c r="CE57" s="748"/>
      <c r="CF57" s="748"/>
      <c r="CG57" s="748"/>
      <c r="CH57" s="748"/>
      <c r="CI57" s="748"/>
      <c r="CJ57" s="748"/>
      <c r="CK57" s="748"/>
      <c r="CL57" s="748"/>
      <c r="CM57" s="748"/>
      <c r="CN57" s="748"/>
      <c r="CO57" s="748"/>
      <c r="CP57" s="748"/>
      <c r="CQ57" s="748"/>
      <c r="CR57" s="748"/>
      <c r="CS57" s="748"/>
      <c r="CT57" s="748"/>
      <c r="CU57" s="748"/>
      <c r="CV57" s="748"/>
      <c r="CW57" s="748"/>
      <c r="CX57" s="748"/>
      <c r="CY57" s="748"/>
      <c r="CZ57" s="748"/>
      <c r="DA57" s="748"/>
      <c r="DB57" s="748"/>
      <c r="DC57" s="748"/>
      <c r="DD57" s="748"/>
      <c r="DE57" s="748"/>
      <c r="DF57" s="748"/>
      <c r="DG57" s="748"/>
      <c r="DH57" s="748"/>
      <c r="DI57" s="748"/>
      <c r="DJ57" s="748"/>
      <c r="DK57" s="748"/>
      <c r="DL57" s="748"/>
      <c r="DM57" s="748"/>
      <c r="DN57" s="748"/>
      <c r="DO57" s="748"/>
      <c r="DP57" s="748"/>
      <c r="DQ57" s="748"/>
      <c r="DR57" s="748"/>
      <c r="DS57" s="748"/>
      <c r="DT57" s="748"/>
      <c r="DU57" s="748"/>
      <c r="DV57" s="748"/>
      <c r="DW57" s="748"/>
      <c r="DX57" s="748"/>
      <c r="DY57" s="748"/>
      <c r="DZ57" s="748"/>
      <c r="EA57" s="748"/>
      <c r="EB57" s="748"/>
      <c r="EC57" s="748"/>
      <c r="ED57" s="748"/>
      <c r="EE57" s="748"/>
      <c r="EF57" s="748"/>
      <c r="EG57" s="748"/>
      <c r="EH57" s="748"/>
      <c r="EI57" s="748"/>
      <c r="EJ57" s="748"/>
      <c r="EK57" s="748"/>
      <c r="EL57" s="748"/>
      <c r="EM57" s="748"/>
      <c r="EN57" s="748"/>
      <c r="EO57" s="748"/>
      <c r="EP57" s="748"/>
      <c r="EQ57" s="748"/>
      <c r="ER57" s="748"/>
      <c r="ES57" s="748"/>
      <c r="ET57" s="748"/>
      <c r="EU57" s="748"/>
      <c r="EV57" s="748"/>
      <c r="EW57" s="748"/>
      <c r="EX57" s="748"/>
      <c r="EY57" s="748"/>
      <c r="EZ57" s="748"/>
      <c r="FA57" s="748"/>
      <c r="FB57" s="748"/>
      <c r="FC57" s="748"/>
      <c r="FD57" s="748"/>
      <c r="FE57" s="748"/>
      <c r="FF57" s="748"/>
      <c r="FG57" s="748"/>
      <c r="FH57" s="748"/>
      <c r="FI57" s="748"/>
      <c r="FJ57" s="748"/>
      <c r="FK57" s="748"/>
      <c r="FL57" s="748"/>
      <c r="FM57" s="748"/>
      <c r="FN57" s="748"/>
      <c r="FO57" s="748"/>
      <c r="FP57" s="748"/>
      <c r="FQ57" s="748"/>
      <c r="FR57" s="748"/>
      <c r="FS57" s="748"/>
      <c r="FT57" s="748"/>
      <c r="FU57" s="748"/>
      <c r="FV57" s="748"/>
      <c r="FW57" s="748"/>
      <c r="FX57" s="748"/>
      <c r="FY57" s="748"/>
      <c r="FZ57" s="748"/>
      <c r="GA57" s="748"/>
      <c r="GB57" s="748"/>
      <c r="GC57" s="748"/>
      <c r="GD57" s="748"/>
      <c r="GE57" s="748"/>
      <c r="GF57" s="748"/>
      <c r="GG57" s="748"/>
      <c r="GH57" s="748"/>
      <c r="GI57" s="748"/>
      <c r="GJ57" s="748"/>
      <c r="GK57" s="748"/>
      <c r="GL57" s="748"/>
      <c r="GM57" s="748"/>
      <c r="GN57" s="748"/>
      <c r="GO57" s="748"/>
      <c r="GP57" s="748"/>
      <c r="GQ57" s="748"/>
      <c r="GR57" s="748"/>
      <c r="GS57" s="748"/>
      <c r="GT57" s="748"/>
      <c r="GU57" s="748"/>
      <c r="GV57" s="748"/>
      <c r="GW57" s="748"/>
      <c r="GX57" s="748"/>
      <c r="GY57" s="748"/>
      <c r="GZ57" s="748"/>
      <c r="HA57" s="748"/>
      <c r="HB57" s="748"/>
      <c r="HC57" s="748"/>
      <c r="HD57" s="748"/>
      <c r="HE57" s="748"/>
      <c r="HF57" s="748"/>
    </row>
    <row r="58" spans="1:214" s="698" customFormat="1" ht="36" customHeight="1">
      <c r="A58" s="699" t="s">
        <v>172</v>
      </c>
      <c r="B58" s="700" t="s">
        <v>292</v>
      </c>
      <c r="C58" s="704">
        <v>3</v>
      </c>
      <c r="D58" s="122"/>
      <c r="E58" s="701"/>
      <c r="F58" s="701"/>
      <c r="G58" s="702">
        <v>7.5</v>
      </c>
      <c r="H58" s="703">
        <f t="shared" si="8"/>
        <v>225</v>
      </c>
      <c r="I58" s="122">
        <f aca="true" t="shared" si="10" ref="I58:I68">J58+L58+K58</f>
        <v>75</v>
      </c>
      <c r="J58" s="122">
        <v>30</v>
      </c>
      <c r="K58" s="122">
        <v>15</v>
      </c>
      <c r="L58" s="122">
        <v>30</v>
      </c>
      <c r="M58" s="122">
        <f t="shared" si="9"/>
        <v>150</v>
      </c>
      <c r="N58" s="122"/>
      <c r="O58" s="122"/>
      <c r="P58" s="701"/>
      <c r="Q58" s="704">
        <v>5</v>
      </c>
      <c r="R58" s="611"/>
      <c r="S58" s="611"/>
      <c r="T58" s="611"/>
      <c r="U58" s="611"/>
      <c r="V58" s="611"/>
      <c r="W58" s="611"/>
      <c r="X58" s="611"/>
      <c r="Y58" s="611"/>
      <c r="Z58" s="611"/>
      <c r="AA58" s="611"/>
      <c r="AB58" s="611"/>
      <c r="AC58" s="611"/>
      <c r="AD58" s="611"/>
      <c r="AE58" s="611"/>
      <c r="AF58" s="611"/>
      <c r="AG58" s="611"/>
      <c r="AH58" s="611"/>
      <c r="AI58" s="611"/>
      <c r="AJ58" s="611"/>
      <c r="AK58" s="611"/>
      <c r="AL58" s="611"/>
      <c r="AM58" s="611"/>
      <c r="AN58" s="611"/>
      <c r="AO58" s="611"/>
      <c r="AP58" s="611"/>
      <c r="AQ58" s="611"/>
      <c r="AR58" s="611"/>
      <c r="AS58" s="611"/>
      <c r="AT58" s="611"/>
      <c r="AU58" s="711"/>
      <c r="AV58" s="715"/>
      <c r="AW58" s="716"/>
      <c r="AX58" s="716"/>
      <c r="AY58" s="716"/>
      <c r="AZ58" s="716"/>
      <c r="BA58" s="716"/>
      <c r="BB58" s="716"/>
      <c r="BC58" s="716"/>
      <c r="BD58" s="716"/>
      <c r="BE58" s="716"/>
      <c r="BF58" s="716"/>
      <c r="BG58" s="716"/>
      <c r="BH58" s="716"/>
      <c r="BI58" s="716"/>
      <c r="BJ58" s="716"/>
      <c r="BK58" s="716"/>
      <c r="BL58" s="716"/>
      <c r="BM58" s="716"/>
      <c r="BN58" s="716"/>
      <c r="BO58" s="716"/>
      <c r="BP58" s="716"/>
      <c r="BQ58" s="716"/>
      <c r="BR58" s="716"/>
      <c r="BS58" s="716"/>
      <c r="BT58" s="716"/>
      <c r="BU58" s="716"/>
      <c r="BV58" s="716"/>
      <c r="BW58" s="716"/>
      <c r="BX58" s="716"/>
      <c r="BY58" s="716"/>
      <c r="BZ58" s="716"/>
      <c r="CA58" s="716"/>
      <c r="CB58" s="716"/>
      <c r="CC58" s="716"/>
      <c r="CD58" s="716"/>
      <c r="CE58" s="716"/>
      <c r="CF58" s="716"/>
      <c r="CG58" s="716"/>
      <c r="CH58" s="716"/>
      <c r="CI58" s="716"/>
      <c r="CJ58" s="716"/>
      <c r="CK58" s="716"/>
      <c r="CL58" s="716"/>
      <c r="CM58" s="716"/>
      <c r="CN58" s="716"/>
      <c r="CO58" s="716"/>
      <c r="CP58" s="716"/>
      <c r="CQ58" s="716"/>
      <c r="CR58" s="716"/>
      <c r="CS58" s="716"/>
      <c r="CT58" s="716"/>
      <c r="CU58" s="716"/>
      <c r="CV58" s="716"/>
      <c r="CW58" s="716"/>
      <c r="CX58" s="716"/>
      <c r="CY58" s="716"/>
      <c r="CZ58" s="716"/>
      <c r="DA58" s="716"/>
      <c r="DB58" s="716"/>
      <c r="DC58" s="716"/>
      <c r="DD58" s="716"/>
      <c r="DE58" s="716"/>
      <c r="DF58" s="716"/>
      <c r="DG58" s="716"/>
      <c r="DH58" s="716"/>
      <c r="DI58" s="716"/>
      <c r="DJ58" s="716"/>
      <c r="DK58" s="716"/>
      <c r="DL58" s="716"/>
      <c r="DM58" s="716"/>
      <c r="DN58" s="716"/>
      <c r="DO58" s="716"/>
      <c r="DP58" s="716"/>
      <c r="DQ58" s="716"/>
      <c r="DR58" s="716"/>
      <c r="DS58" s="716"/>
      <c r="DT58" s="716"/>
      <c r="DU58" s="716"/>
      <c r="DV58" s="716"/>
      <c r="DW58" s="716"/>
      <c r="DX58" s="716"/>
      <c r="DY58" s="716"/>
      <c r="DZ58" s="716"/>
      <c r="EA58" s="716"/>
      <c r="EB58" s="716"/>
      <c r="EC58" s="716"/>
      <c r="ED58" s="716"/>
      <c r="EE58" s="716"/>
      <c r="EF58" s="716"/>
      <c r="EG58" s="716"/>
      <c r="EH58" s="716"/>
      <c r="EI58" s="716"/>
      <c r="EJ58" s="716"/>
      <c r="EK58" s="716"/>
      <c r="EL58" s="716"/>
      <c r="EM58" s="716"/>
      <c r="EN58" s="716"/>
      <c r="EO58" s="716"/>
      <c r="EP58" s="716"/>
      <c r="EQ58" s="716"/>
      <c r="ER58" s="716"/>
      <c r="ES58" s="716"/>
      <c r="ET58" s="716"/>
      <c r="EU58" s="716"/>
      <c r="EV58" s="716"/>
      <c r="EW58" s="716"/>
      <c r="EX58" s="716"/>
      <c r="EY58" s="716"/>
      <c r="EZ58" s="716"/>
      <c r="FA58" s="716"/>
      <c r="FB58" s="716"/>
      <c r="FC58" s="716"/>
      <c r="FD58" s="716"/>
      <c r="FE58" s="716"/>
      <c r="FF58" s="716"/>
      <c r="FG58" s="716"/>
      <c r="FH58" s="716"/>
      <c r="FI58" s="716"/>
      <c r="FJ58" s="716"/>
      <c r="FK58" s="716"/>
      <c r="FL58" s="716"/>
      <c r="FM58" s="716"/>
      <c r="FN58" s="716"/>
      <c r="FO58" s="716"/>
      <c r="FP58" s="716"/>
      <c r="FQ58" s="716"/>
      <c r="FR58" s="716"/>
      <c r="FS58" s="716"/>
      <c r="FT58" s="716"/>
      <c r="FU58" s="716"/>
      <c r="FV58" s="716"/>
      <c r="FW58" s="716"/>
      <c r="FX58" s="716"/>
      <c r="FY58" s="716"/>
      <c r="FZ58" s="716"/>
      <c r="GA58" s="716"/>
      <c r="GB58" s="716"/>
      <c r="GC58" s="716"/>
      <c r="GD58" s="716"/>
      <c r="GE58" s="716"/>
      <c r="GF58" s="716"/>
      <c r="GG58" s="716"/>
      <c r="GH58" s="716"/>
      <c r="GI58" s="716"/>
      <c r="GJ58" s="716"/>
      <c r="GK58" s="716"/>
      <c r="GL58" s="716"/>
      <c r="GM58" s="716"/>
      <c r="GN58" s="716"/>
      <c r="GO58" s="716"/>
      <c r="GP58" s="716"/>
      <c r="GQ58" s="716"/>
      <c r="GR58" s="716"/>
      <c r="GS58" s="716"/>
      <c r="GT58" s="716"/>
      <c r="GU58" s="716"/>
      <c r="GV58" s="716"/>
      <c r="GW58" s="716"/>
      <c r="GX58" s="716"/>
      <c r="GY58" s="716"/>
      <c r="GZ58" s="716"/>
      <c r="HA58" s="716"/>
      <c r="HB58" s="716"/>
      <c r="HC58" s="716"/>
      <c r="HD58" s="716"/>
      <c r="HE58" s="716"/>
      <c r="HF58" s="716"/>
    </row>
    <row r="59" spans="1:214" s="698" customFormat="1" ht="34.5" customHeight="1">
      <c r="A59" s="705" t="s">
        <v>286</v>
      </c>
      <c r="B59" s="706" t="s">
        <v>293</v>
      </c>
      <c r="C59" s="707">
        <v>3</v>
      </c>
      <c r="D59" s="66"/>
      <c r="E59" s="708"/>
      <c r="F59" s="708"/>
      <c r="G59" s="709">
        <v>7.5</v>
      </c>
      <c r="H59" s="710">
        <f t="shared" si="8"/>
        <v>225</v>
      </c>
      <c r="I59" s="66">
        <f t="shared" si="10"/>
        <v>75</v>
      </c>
      <c r="J59" s="66">
        <v>30</v>
      </c>
      <c r="K59" s="66">
        <v>15</v>
      </c>
      <c r="L59" s="66">
        <v>30</v>
      </c>
      <c r="M59" s="66">
        <f t="shared" si="9"/>
        <v>150</v>
      </c>
      <c r="N59" s="66"/>
      <c r="O59" s="66"/>
      <c r="P59" s="708"/>
      <c r="Q59" s="707">
        <v>5</v>
      </c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616"/>
      <c r="AV59" s="715"/>
      <c r="AW59" s="716"/>
      <c r="AX59" s="716"/>
      <c r="AY59" s="716"/>
      <c r="AZ59" s="716"/>
      <c r="BA59" s="716"/>
      <c r="BB59" s="716"/>
      <c r="BC59" s="716"/>
      <c r="BD59" s="716"/>
      <c r="BE59" s="716"/>
      <c r="BF59" s="716"/>
      <c r="BG59" s="716"/>
      <c r="BH59" s="716"/>
      <c r="BI59" s="716"/>
      <c r="BJ59" s="716"/>
      <c r="BK59" s="716"/>
      <c r="BL59" s="716"/>
      <c r="BM59" s="716"/>
      <c r="BN59" s="716"/>
      <c r="BO59" s="716"/>
      <c r="BP59" s="716"/>
      <c r="BQ59" s="716"/>
      <c r="BR59" s="716"/>
      <c r="BS59" s="716"/>
      <c r="BT59" s="716"/>
      <c r="BU59" s="716"/>
      <c r="BV59" s="716"/>
      <c r="BW59" s="716"/>
      <c r="BX59" s="716"/>
      <c r="BY59" s="716"/>
      <c r="BZ59" s="716"/>
      <c r="CA59" s="716"/>
      <c r="CB59" s="716"/>
      <c r="CC59" s="716"/>
      <c r="CD59" s="716"/>
      <c r="CE59" s="716"/>
      <c r="CF59" s="716"/>
      <c r="CG59" s="716"/>
      <c r="CH59" s="716"/>
      <c r="CI59" s="716"/>
      <c r="CJ59" s="716"/>
      <c r="CK59" s="716"/>
      <c r="CL59" s="716"/>
      <c r="CM59" s="716"/>
      <c r="CN59" s="716"/>
      <c r="CO59" s="716"/>
      <c r="CP59" s="716"/>
      <c r="CQ59" s="716"/>
      <c r="CR59" s="716"/>
      <c r="CS59" s="716"/>
      <c r="CT59" s="716"/>
      <c r="CU59" s="716"/>
      <c r="CV59" s="716"/>
      <c r="CW59" s="716"/>
      <c r="CX59" s="716"/>
      <c r="CY59" s="716"/>
      <c r="CZ59" s="716"/>
      <c r="DA59" s="716"/>
      <c r="DB59" s="716"/>
      <c r="DC59" s="716"/>
      <c r="DD59" s="716"/>
      <c r="DE59" s="716"/>
      <c r="DF59" s="716"/>
      <c r="DG59" s="716"/>
      <c r="DH59" s="716"/>
      <c r="DI59" s="716"/>
      <c r="DJ59" s="716"/>
      <c r="DK59" s="716"/>
      <c r="DL59" s="716"/>
      <c r="DM59" s="716"/>
      <c r="DN59" s="716"/>
      <c r="DO59" s="716"/>
      <c r="DP59" s="716"/>
      <c r="DQ59" s="716"/>
      <c r="DR59" s="716"/>
      <c r="DS59" s="716"/>
      <c r="DT59" s="716"/>
      <c r="DU59" s="716"/>
      <c r="DV59" s="716"/>
      <c r="DW59" s="716"/>
      <c r="DX59" s="716"/>
      <c r="DY59" s="716"/>
      <c r="DZ59" s="716"/>
      <c r="EA59" s="716"/>
      <c r="EB59" s="716"/>
      <c r="EC59" s="716"/>
      <c r="ED59" s="716"/>
      <c r="EE59" s="716"/>
      <c r="EF59" s="716"/>
      <c r="EG59" s="716"/>
      <c r="EH59" s="716"/>
      <c r="EI59" s="716"/>
      <c r="EJ59" s="716"/>
      <c r="EK59" s="716"/>
      <c r="EL59" s="716"/>
      <c r="EM59" s="716"/>
      <c r="EN59" s="716"/>
      <c r="EO59" s="716"/>
      <c r="EP59" s="716"/>
      <c r="EQ59" s="716"/>
      <c r="ER59" s="716"/>
      <c r="ES59" s="716"/>
      <c r="ET59" s="716"/>
      <c r="EU59" s="716"/>
      <c r="EV59" s="716"/>
      <c r="EW59" s="716"/>
      <c r="EX59" s="716"/>
      <c r="EY59" s="716"/>
      <c r="EZ59" s="716"/>
      <c r="FA59" s="716"/>
      <c r="FB59" s="716"/>
      <c r="FC59" s="716"/>
      <c r="FD59" s="716"/>
      <c r="FE59" s="716"/>
      <c r="FF59" s="716"/>
      <c r="FG59" s="716"/>
      <c r="FH59" s="716"/>
      <c r="FI59" s="716"/>
      <c r="FJ59" s="716"/>
      <c r="FK59" s="716"/>
      <c r="FL59" s="716"/>
      <c r="FM59" s="716"/>
      <c r="FN59" s="716"/>
      <c r="FO59" s="716"/>
      <c r="FP59" s="716"/>
      <c r="FQ59" s="716"/>
      <c r="FR59" s="716"/>
      <c r="FS59" s="716"/>
      <c r="FT59" s="716"/>
      <c r="FU59" s="716"/>
      <c r="FV59" s="716"/>
      <c r="FW59" s="716"/>
      <c r="FX59" s="716"/>
      <c r="FY59" s="716"/>
      <c r="FZ59" s="716"/>
      <c r="GA59" s="716"/>
      <c r="GB59" s="716"/>
      <c r="GC59" s="716"/>
      <c r="GD59" s="716"/>
      <c r="GE59" s="716"/>
      <c r="GF59" s="716"/>
      <c r="GG59" s="716"/>
      <c r="GH59" s="716"/>
      <c r="GI59" s="716"/>
      <c r="GJ59" s="716"/>
      <c r="GK59" s="716"/>
      <c r="GL59" s="716"/>
      <c r="GM59" s="716"/>
      <c r="GN59" s="716"/>
      <c r="GO59" s="716"/>
      <c r="GP59" s="716"/>
      <c r="GQ59" s="716"/>
      <c r="GR59" s="716"/>
      <c r="GS59" s="716"/>
      <c r="GT59" s="716"/>
      <c r="GU59" s="716"/>
      <c r="GV59" s="716"/>
      <c r="GW59" s="716"/>
      <c r="GX59" s="716"/>
      <c r="GY59" s="716"/>
      <c r="GZ59" s="716"/>
      <c r="HA59" s="716"/>
      <c r="HB59" s="716"/>
      <c r="HC59" s="716"/>
      <c r="HD59" s="716"/>
      <c r="HE59" s="716"/>
      <c r="HF59" s="716"/>
    </row>
    <row r="60" spans="1:214" s="166" customFormat="1" ht="18" customHeight="1">
      <c r="A60" s="488" t="s">
        <v>287</v>
      </c>
      <c r="B60" s="662" t="s">
        <v>294</v>
      </c>
      <c r="C60" s="663"/>
      <c r="D60" s="176">
        <v>4</v>
      </c>
      <c r="E60" s="663"/>
      <c r="F60" s="663"/>
      <c r="G60" s="614">
        <v>8</v>
      </c>
      <c r="H60" s="675">
        <f t="shared" si="8"/>
        <v>240</v>
      </c>
      <c r="I60" s="176">
        <f t="shared" si="10"/>
        <v>80</v>
      </c>
      <c r="J60" s="176"/>
      <c r="K60" s="176"/>
      <c r="L60" s="176">
        <v>80</v>
      </c>
      <c r="M60" s="176">
        <f t="shared" si="9"/>
        <v>160</v>
      </c>
      <c r="N60" s="176"/>
      <c r="O60" s="176"/>
      <c r="P60" s="663"/>
      <c r="Q60" s="663"/>
      <c r="AU60" s="616"/>
      <c r="AV60" s="714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</row>
    <row r="61" spans="1:214" s="297" customFormat="1" ht="18" customHeight="1">
      <c r="A61" s="650"/>
      <c r="B61" s="695" t="s">
        <v>284</v>
      </c>
      <c r="C61" s="663"/>
      <c r="D61" s="676"/>
      <c r="E61" s="663"/>
      <c r="F61" s="663"/>
      <c r="G61" s="652">
        <f>SUM(G57:G60)</f>
        <v>26</v>
      </c>
      <c r="H61" s="652">
        <f>SUM(H57:H60)</f>
        <v>780</v>
      </c>
      <c r="I61" s="652">
        <f aca="true" t="shared" si="11" ref="I61:AU61">SUM(I57:I60)</f>
        <v>260</v>
      </c>
      <c r="J61" s="652">
        <f t="shared" si="11"/>
        <v>75</v>
      </c>
      <c r="K61" s="652">
        <f t="shared" si="11"/>
        <v>30</v>
      </c>
      <c r="L61" s="652">
        <f t="shared" si="11"/>
        <v>155</v>
      </c>
      <c r="M61" s="652">
        <f t="shared" si="11"/>
        <v>520</v>
      </c>
      <c r="N61" s="652">
        <f t="shared" si="11"/>
        <v>2</v>
      </c>
      <c r="O61" s="652">
        <f t="shared" si="11"/>
        <v>0</v>
      </c>
      <c r="P61" s="652">
        <f t="shared" si="11"/>
        <v>0</v>
      </c>
      <c r="Q61" s="652">
        <f t="shared" si="11"/>
        <v>10</v>
      </c>
      <c r="R61" s="652">
        <f t="shared" si="11"/>
        <v>0</v>
      </c>
      <c r="S61" s="652">
        <f t="shared" si="11"/>
        <v>0</v>
      </c>
      <c r="T61" s="652">
        <f t="shared" si="11"/>
        <v>0</v>
      </c>
      <c r="U61" s="652">
        <f t="shared" si="11"/>
        <v>0</v>
      </c>
      <c r="V61" s="652">
        <f t="shared" si="11"/>
        <v>0</v>
      </c>
      <c r="W61" s="652">
        <f t="shared" si="11"/>
        <v>0</v>
      </c>
      <c r="X61" s="652">
        <f t="shared" si="11"/>
        <v>0</v>
      </c>
      <c r="Y61" s="652">
        <f t="shared" si="11"/>
        <v>0</v>
      </c>
      <c r="Z61" s="652">
        <f t="shared" si="11"/>
        <v>0</v>
      </c>
      <c r="AA61" s="652">
        <f t="shared" si="11"/>
        <v>0</v>
      </c>
      <c r="AB61" s="652">
        <f t="shared" si="11"/>
        <v>0</v>
      </c>
      <c r="AC61" s="652">
        <f t="shared" si="11"/>
        <v>0</v>
      </c>
      <c r="AD61" s="652">
        <f t="shared" si="11"/>
        <v>0</v>
      </c>
      <c r="AE61" s="652">
        <f t="shared" si="11"/>
        <v>0</v>
      </c>
      <c r="AF61" s="652">
        <f t="shared" si="11"/>
        <v>0</v>
      </c>
      <c r="AG61" s="652">
        <f t="shared" si="11"/>
        <v>0</v>
      </c>
      <c r="AH61" s="652">
        <f t="shared" si="11"/>
        <v>0</v>
      </c>
      <c r="AI61" s="652">
        <f t="shared" si="11"/>
        <v>0</v>
      </c>
      <c r="AJ61" s="652">
        <f t="shared" si="11"/>
        <v>0</v>
      </c>
      <c r="AK61" s="652">
        <f t="shared" si="11"/>
        <v>0</v>
      </c>
      <c r="AL61" s="652">
        <f t="shared" si="11"/>
        <v>0</v>
      </c>
      <c r="AM61" s="652">
        <f t="shared" si="11"/>
        <v>0</v>
      </c>
      <c r="AN61" s="652">
        <f t="shared" si="11"/>
        <v>0</v>
      </c>
      <c r="AO61" s="652">
        <f t="shared" si="11"/>
        <v>0</v>
      </c>
      <c r="AP61" s="652">
        <f t="shared" si="11"/>
        <v>0</v>
      </c>
      <c r="AQ61" s="652">
        <f t="shared" si="11"/>
        <v>0</v>
      </c>
      <c r="AR61" s="652">
        <f t="shared" si="11"/>
        <v>0</v>
      </c>
      <c r="AS61" s="652">
        <f t="shared" si="11"/>
        <v>0</v>
      </c>
      <c r="AT61" s="652">
        <f t="shared" si="11"/>
        <v>0</v>
      </c>
      <c r="AU61" s="712">
        <f t="shared" si="11"/>
        <v>0</v>
      </c>
      <c r="AV61" s="717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</row>
    <row r="62" spans="1:214" s="166" customFormat="1" ht="18" customHeight="1">
      <c r="A62" s="1161" t="s">
        <v>285</v>
      </c>
      <c r="B62" s="1162"/>
      <c r="C62" s="1162"/>
      <c r="D62" s="1162"/>
      <c r="E62" s="1162"/>
      <c r="F62" s="1162"/>
      <c r="G62" s="1162"/>
      <c r="H62" s="1162"/>
      <c r="I62" s="1162"/>
      <c r="J62" s="1162"/>
      <c r="K62" s="1162"/>
      <c r="L62" s="1162"/>
      <c r="M62" s="1162"/>
      <c r="N62" s="1162"/>
      <c r="O62" s="1162"/>
      <c r="P62" s="1162"/>
      <c r="Q62" s="1162"/>
      <c r="R62" s="1162"/>
      <c r="S62" s="1162"/>
      <c r="T62" s="1162"/>
      <c r="U62" s="1162"/>
      <c r="V62" s="1162"/>
      <c r="W62" s="1162"/>
      <c r="X62" s="1162"/>
      <c r="Y62" s="1162"/>
      <c r="Z62" s="1162"/>
      <c r="AA62" s="1162"/>
      <c r="AB62" s="1162"/>
      <c r="AC62" s="1162"/>
      <c r="AD62" s="1162"/>
      <c r="AE62" s="1162"/>
      <c r="AF62" s="1162"/>
      <c r="AG62" s="1162"/>
      <c r="AH62" s="1162"/>
      <c r="AI62" s="1162"/>
      <c r="AJ62" s="1162"/>
      <c r="AK62" s="1162"/>
      <c r="AL62" s="1162"/>
      <c r="AM62" s="1162"/>
      <c r="AN62" s="1162"/>
      <c r="AO62" s="1162"/>
      <c r="AP62" s="1162"/>
      <c r="AQ62" s="1162"/>
      <c r="AR62" s="1162"/>
      <c r="AS62" s="1162"/>
      <c r="AT62" s="1162"/>
      <c r="AU62" s="1162"/>
      <c r="AV62" s="714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</row>
    <row r="63" spans="1:214" s="166" customFormat="1" ht="18" customHeight="1">
      <c r="A63" s="1155" t="s">
        <v>301</v>
      </c>
      <c r="B63" s="1156"/>
      <c r="C63" s="1156"/>
      <c r="D63" s="1156"/>
      <c r="E63" s="1156"/>
      <c r="F63" s="1156"/>
      <c r="G63" s="1156"/>
      <c r="H63" s="1156"/>
      <c r="I63" s="1156"/>
      <c r="J63" s="1156"/>
      <c r="K63" s="1156"/>
      <c r="L63" s="1156"/>
      <c r="M63" s="1156"/>
      <c r="N63" s="1156"/>
      <c r="O63" s="1156"/>
      <c r="P63" s="1156"/>
      <c r="Q63" s="1156"/>
      <c r="R63" s="1156"/>
      <c r="S63" s="1156"/>
      <c r="T63" s="1156"/>
      <c r="U63" s="1156"/>
      <c r="V63" s="1156"/>
      <c r="W63" s="1156"/>
      <c r="X63" s="1156"/>
      <c r="Y63" s="1156"/>
      <c r="Z63" s="1156"/>
      <c r="AA63" s="1156"/>
      <c r="AB63" s="1156"/>
      <c r="AC63" s="1156"/>
      <c r="AD63" s="1156"/>
      <c r="AE63" s="1156"/>
      <c r="AF63" s="1156"/>
      <c r="AG63" s="1156"/>
      <c r="AH63" s="1156"/>
      <c r="AI63" s="1156"/>
      <c r="AJ63" s="1156"/>
      <c r="AK63" s="1156"/>
      <c r="AL63" s="1156"/>
      <c r="AM63" s="1156"/>
      <c r="AN63" s="1156"/>
      <c r="AO63" s="1156"/>
      <c r="AP63" s="1156"/>
      <c r="AQ63" s="1156"/>
      <c r="AR63" s="1156"/>
      <c r="AS63" s="1156"/>
      <c r="AT63" s="1156"/>
      <c r="AU63" s="1157"/>
      <c r="AV63" s="714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</row>
    <row r="64" spans="1:214" s="297" customFormat="1" ht="34.5" customHeight="1">
      <c r="A64" s="678" t="s">
        <v>295</v>
      </c>
      <c r="B64" s="670" t="s">
        <v>274</v>
      </c>
      <c r="C64" s="667"/>
      <c r="D64" s="667"/>
      <c r="E64" s="667"/>
      <c r="F64" s="667"/>
      <c r="G64" s="668">
        <v>11</v>
      </c>
      <c r="H64" s="668">
        <f t="shared" si="8"/>
        <v>330</v>
      </c>
      <c r="I64" s="676">
        <v>114</v>
      </c>
      <c r="J64" s="676">
        <v>33</v>
      </c>
      <c r="K64" s="676">
        <v>33</v>
      </c>
      <c r="L64" s="676">
        <v>48</v>
      </c>
      <c r="M64" s="676">
        <f t="shared" si="9"/>
        <v>216</v>
      </c>
      <c r="N64" s="669"/>
      <c r="O64" s="669"/>
      <c r="P64" s="669"/>
      <c r="Q64" s="669"/>
      <c r="AU64" s="653"/>
      <c r="AV64" s="717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</row>
    <row r="65" spans="1:214" s="741" customFormat="1" ht="38.25" customHeight="1">
      <c r="A65" s="763" t="s">
        <v>296</v>
      </c>
      <c r="B65" s="672" t="s">
        <v>274</v>
      </c>
      <c r="C65" s="658"/>
      <c r="D65" s="658"/>
      <c r="E65" s="658"/>
      <c r="F65" s="658"/>
      <c r="G65" s="659">
        <v>2.5</v>
      </c>
      <c r="H65" s="371">
        <f t="shared" si="8"/>
        <v>75</v>
      </c>
      <c r="I65" s="176">
        <f t="shared" si="10"/>
        <v>27</v>
      </c>
      <c r="J65" s="198">
        <v>9</v>
      </c>
      <c r="K65" s="198">
        <v>9</v>
      </c>
      <c r="L65" s="198">
        <v>9</v>
      </c>
      <c r="M65" s="660">
        <f t="shared" si="9"/>
        <v>48</v>
      </c>
      <c r="N65" s="661"/>
      <c r="O65" s="661">
        <v>3</v>
      </c>
      <c r="P65" s="661"/>
      <c r="Q65" s="661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616"/>
      <c r="AV65" s="762"/>
      <c r="AW65" s="748"/>
      <c r="AX65" s="748"/>
      <c r="AY65" s="748"/>
      <c r="AZ65" s="748"/>
      <c r="BA65" s="748"/>
      <c r="BB65" s="748"/>
      <c r="BC65" s="748"/>
      <c r="BD65" s="748"/>
      <c r="BE65" s="748"/>
      <c r="BF65" s="748"/>
      <c r="BG65" s="748"/>
      <c r="BH65" s="748"/>
      <c r="BI65" s="748"/>
      <c r="BJ65" s="748"/>
      <c r="BK65" s="748"/>
      <c r="BL65" s="748"/>
      <c r="BM65" s="748"/>
      <c r="BN65" s="748"/>
      <c r="BO65" s="748"/>
      <c r="BP65" s="748"/>
      <c r="BQ65" s="748"/>
      <c r="BR65" s="748"/>
      <c r="BS65" s="748"/>
      <c r="BT65" s="748"/>
      <c r="BU65" s="748"/>
      <c r="BV65" s="748"/>
      <c r="BW65" s="748"/>
      <c r="BX65" s="748"/>
      <c r="BY65" s="748"/>
      <c r="BZ65" s="748"/>
      <c r="CA65" s="748"/>
      <c r="CB65" s="748"/>
      <c r="CC65" s="748"/>
      <c r="CD65" s="748"/>
      <c r="CE65" s="748"/>
      <c r="CF65" s="748"/>
      <c r="CG65" s="748"/>
      <c r="CH65" s="748"/>
      <c r="CI65" s="748"/>
      <c r="CJ65" s="748"/>
      <c r="CK65" s="748"/>
      <c r="CL65" s="748"/>
      <c r="CM65" s="748"/>
      <c r="CN65" s="748"/>
      <c r="CO65" s="748"/>
      <c r="CP65" s="748"/>
      <c r="CQ65" s="748"/>
      <c r="CR65" s="748"/>
      <c r="CS65" s="748"/>
      <c r="CT65" s="748"/>
      <c r="CU65" s="748"/>
      <c r="CV65" s="748"/>
      <c r="CW65" s="748"/>
      <c r="CX65" s="748"/>
      <c r="CY65" s="748"/>
      <c r="CZ65" s="748"/>
      <c r="DA65" s="748"/>
      <c r="DB65" s="748"/>
      <c r="DC65" s="748"/>
      <c r="DD65" s="748"/>
      <c r="DE65" s="748"/>
      <c r="DF65" s="748"/>
      <c r="DG65" s="748"/>
      <c r="DH65" s="748"/>
      <c r="DI65" s="748"/>
      <c r="DJ65" s="748"/>
      <c r="DK65" s="748"/>
      <c r="DL65" s="748"/>
      <c r="DM65" s="748"/>
      <c r="DN65" s="748"/>
      <c r="DO65" s="748"/>
      <c r="DP65" s="748"/>
      <c r="DQ65" s="748"/>
      <c r="DR65" s="748"/>
      <c r="DS65" s="748"/>
      <c r="DT65" s="748"/>
      <c r="DU65" s="748"/>
      <c r="DV65" s="748"/>
      <c r="DW65" s="748"/>
      <c r="DX65" s="748"/>
      <c r="DY65" s="748"/>
      <c r="DZ65" s="748"/>
      <c r="EA65" s="748"/>
      <c r="EB65" s="748"/>
      <c r="EC65" s="748"/>
      <c r="ED65" s="748"/>
      <c r="EE65" s="748"/>
      <c r="EF65" s="748"/>
      <c r="EG65" s="748"/>
      <c r="EH65" s="748"/>
      <c r="EI65" s="748"/>
      <c r="EJ65" s="748"/>
      <c r="EK65" s="748"/>
      <c r="EL65" s="748"/>
      <c r="EM65" s="748"/>
      <c r="EN65" s="748"/>
      <c r="EO65" s="748"/>
      <c r="EP65" s="748"/>
      <c r="EQ65" s="748"/>
      <c r="ER65" s="748"/>
      <c r="ES65" s="748"/>
      <c r="ET65" s="748"/>
      <c r="EU65" s="748"/>
      <c r="EV65" s="748"/>
      <c r="EW65" s="748"/>
      <c r="EX65" s="748"/>
      <c r="EY65" s="748"/>
      <c r="EZ65" s="748"/>
      <c r="FA65" s="748"/>
      <c r="FB65" s="748"/>
      <c r="FC65" s="748"/>
      <c r="FD65" s="748"/>
      <c r="FE65" s="748"/>
      <c r="FF65" s="748"/>
      <c r="FG65" s="748"/>
      <c r="FH65" s="748"/>
      <c r="FI65" s="748"/>
      <c r="FJ65" s="748"/>
      <c r="FK65" s="748"/>
      <c r="FL65" s="748"/>
      <c r="FM65" s="748"/>
      <c r="FN65" s="748"/>
      <c r="FO65" s="748"/>
      <c r="FP65" s="748"/>
      <c r="FQ65" s="748"/>
      <c r="FR65" s="748"/>
      <c r="FS65" s="748"/>
      <c r="FT65" s="748"/>
      <c r="FU65" s="748"/>
      <c r="FV65" s="748"/>
      <c r="FW65" s="748"/>
      <c r="FX65" s="748"/>
      <c r="FY65" s="748"/>
      <c r="FZ65" s="748"/>
      <c r="GA65" s="748"/>
      <c r="GB65" s="748"/>
      <c r="GC65" s="748"/>
      <c r="GD65" s="748"/>
      <c r="GE65" s="748"/>
      <c r="GF65" s="748"/>
      <c r="GG65" s="748"/>
      <c r="GH65" s="748"/>
      <c r="GI65" s="748"/>
      <c r="GJ65" s="748"/>
      <c r="GK65" s="748"/>
      <c r="GL65" s="748"/>
      <c r="GM65" s="748"/>
      <c r="GN65" s="748"/>
      <c r="GO65" s="748"/>
      <c r="GP65" s="748"/>
      <c r="GQ65" s="748"/>
      <c r="GR65" s="748"/>
      <c r="GS65" s="748"/>
      <c r="GT65" s="748"/>
      <c r="GU65" s="748"/>
      <c r="GV65" s="748"/>
      <c r="GW65" s="748"/>
      <c r="GX65" s="748"/>
      <c r="GY65" s="748"/>
      <c r="GZ65" s="748"/>
      <c r="HA65" s="748"/>
      <c r="HB65" s="748"/>
      <c r="HC65" s="748"/>
      <c r="HD65" s="748"/>
      <c r="HE65" s="748"/>
      <c r="HF65" s="748"/>
    </row>
    <row r="66" spans="1:214" s="741" customFormat="1" ht="32.25" customHeight="1">
      <c r="A66" s="763" t="s">
        <v>297</v>
      </c>
      <c r="B66" s="672" t="s">
        <v>274</v>
      </c>
      <c r="C66" s="658"/>
      <c r="D66" s="508" t="s">
        <v>209</v>
      </c>
      <c r="E66" s="658"/>
      <c r="F66" s="658"/>
      <c r="G66" s="659">
        <v>2.5</v>
      </c>
      <c r="H66" s="371">
        <f t="shared" si="8"/>
        <v>75</v>
      </c>
      <c r="I66" s="176">
        <f t="shared" si="10"/>
        <v>27</v>
      </c>
      <c r="J66" s="198">
        <v>9</v>
      </c>
      <c r="K66" s="198">
        <v>9</v>
      </c>
      <c r="L66" s="198">
        <v>9</v>
      </c>
      <c r="M66" s="660">
        <f t="shared" si="9"/>
        <v>48</v>
      </c>
      <c r="N66" s="661"/>
      <c r="O66" s="661"/>
      <c r="P66" s="661">
        <v>3</v>
      </c>
      <c r="Q66" s="661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616"/>
      <c r="AV66" s="762"/>
      <c r="AW66" s="748"/>
      <c r="AX66" s="748"/>
      <c r="AY66" s="748"/>
      <c r="AZ66" s="748"/>
      <c r="BA66" s="748"/>
      <c r="BB66" s="748"/>
      <c r="BC66" s="748"/>
      <c r="BD66" s="748"/>
      <c r="BE66" s="748"/>
      <c r="BF66" s="748"/>
      <c r="BG66" s="748"/>
      <c r="BH66" s="748"/>
      <c r="BI66" s="748"/>
      <c r="BJ66" s="748"/>
      <c r="BK66" s="748"/>
      <c r="BL66" s="748"/>
      <c r="BM66" s="748"/>
      <c r="BN66" s="748"/>
      <c r="BO66" s="748"/>
      <c r="BP66" s="748"/>
      <c r="BQ66" s="748"/>
      <c r="BR66" s="748"/>
      <c r="BS66" s="748"/>
      <c r="BT66" s="748"/>
      <c r="BU66" s="748"/>
      <c r="BV66" s="748"/>
      <c r="BW66" s="748"/>
      <c r="BX66" s="748"/>
      <c r="BY66" s="748"/>
      <c r="BZ66" s="748"/>
      <c r="CA66" s="748"/>
      <c r="CB66" s="748"/>
      <c r="CC66" s="748"/>
      <c r="CD66" s="748"/>
      <c r="CE66" s="748"/>
      <c r="CF66" s="748"/>
      <c r="CG66" s="748"/>
      <c r="CH66" s="748"/>
      <c r="CI66" s="748"/>
      <c r="CJ66" s="748"/>
      <c r="CK66" s="748"/>
      <c r="CL66" s="748"/>
      <c r="CM66" s="748"/>
      <c r="CN66" s="748"/>
      <c r="CO66" s="748"/>
      <c r="CP66" s="748"/>
      <c r="CQ66" s="748"/>
      <c r="CR66" s="748"/>
      <c r="CS66" s="748"/>
      <c r="CT66" s="748"/>
      <c r="CU66" s="748"/>
      <c r="CV66" s="748"/>
      <c r="CW66" s="748"/>
      <c r="CX66" s="748"/>
      <c r="CY66" s="748"/>
      <c r="CZ66" s="748"/>
      <c r="DA66" s="748"/>
      <c r="DB66" s="748"/>
      <c r="DC66" s="748"/>
      <c r="DD66" s="748"/>
      <c r="DE66" s="748"/>
      <c r="DF66" s="748"/>
      <c r="DG66" s="748"/>
      <c r="DH66" s="748"/>
      <c r="DI66" s="748"/>
      <c r="DJ66" s="748"/>
      <c r="DK66" s="748"/>
      <c r="DL66" s="748"/>
      <c r="DM66" s="748"/>
      <c r="DN66" s="748"/>
      <c r="DO66" s="748"/>
      <c r="DP66" s="748"/>
      <c r="DQ66" s="748"/>
      <c r="DR66" s="748"/>
      <c r="DS66" s="748"/>
      <c r="DT66" s="748"/>
      <c r="DU66" s="748"/>
      <c r="DV66" s="748"/>
      <c r="DW66" s="748"/>
      <c r="DX66" s="748"/>
      <c r="DY66" s="748"/>
      <c r="DZ66" s="748"/>
      <c r="EA66" s="748"/>
      <c r="EB66" s="748"/>
      <c r="EC66" s="748"/>
      <c r="ED66" s="748"/>
      <c r="EE66" s="748"/>
      <c r="EF66" s="748"/>
      <c r="EG66" s="748"/>
      <c r="EH66" s="748"/>
      <c r="EI66" s="748"/>
      <c r="EJ66" s="748"/>
      <c r="EK66" s="748"/>
      <c r="EL66" s="748"/>
      <c r="EM66" s="748"/>
      <c r="EN66" s="748"/>
      <c r="EO66" s="748"/>
      <c r="EP66" s="748"/>
      <c r="EQ66" s="748"/>
      <c r="ER66" s="748"/>
      <c r="ES66" s="748"/>
      <c r="ET66" s="748"/>
      <c r="EU66" s="748"/>
      <c r="EV66" s="748"/>
      <c r="EW66" s="748"/>
      <c r="EX66" s="748"/>
      <c r="EY66" s="748"/>
      <c r="EZ66" s="748"/>
      <c r="FA66" s="748"/>
      <c r="FB66" s="748"/>
      <c r="FC66" s="748"/>
      <c r="FD66" s="748"/>
      <c r="FE66" s="748"/>
      <c r="FF66" s="748"/>
      <c r="FG66" s="748"/>
      <c r="FH66" s="748"/>
      <c r="FI66" s="748"/>
      <c r="FJ66" s="748"/>
      <c r="FK66" s="748"/>
      <c r="FL66" s="748"/>
      <c r="FM66" s="748"/>
      <c r="FN66" s="748"/>
      <c r="FO66" s="748"/>
      <c r="FP66" s="748"/>
      <c r="FQ66" s="748"/>
      <c r="FR66" s="748"/>
      <c r="FS66" s="748"/>
      <c r="FT66" s="748"/>
      <c r="FU66" s="748"/>
      <c r="FV66" s="748"/>
      <c r="FW66" s="748"/>
      <c r="FX66" s="748"/>
      <c r="FY66" s="748"/>
      <c r="FZ66" s="748"/>
      <c r="GA66" s="748"/>
      <c r="GB66" s="748"/>
      <c r="GC66" s="748"/>
      <c r="GD66" s="748"/>
      <c r="GE66" s="748"/>
      <c r="GF66" s="748"/>
      <c r="GG66" s="748"/>
      <c r="GH66" s="748"/>
      <c r="GI66" s="748"/>
      <c r="GJ66" s="748"/>
      <c r="GK66" s="748"/>
      <c r="GL66" s="748"/>
      <c r="GM66" s="748"/>
      <c r="GN66" s="748"/>
      <c r="GO66" s="748"/>
      <c r="GP66" s="748"/>
      <c r="GQ66" s="748"/>
      <c r="GR66" s="748"/>
      <c r="GS66" s="748"/>
      <c r="GT66" s="748"/>
      <c r="GU66" s="748"/>
      <c r="GV66" s="748"/>
      <c r="GW66" s="748"/>
      <c r="GX66" s="748"/>
      <c r="GY66" s="748"/>
      <c r="GZ66" s="748"/>
      <c r="HA66" s="748"/>
      <c r="HB66" s="748"/>
      <c r="HC66" s="748"/>
      <c r="HD66" s="748"/>
      <c r="HE66" s="748"/>
      <c r="HF66" s="748"/>
    </row>
    <row r="67" spans="1:214" s="166" customFormat="1" ht="33.75" customHeight="1">
      <c r="A67" s="678" t="s">
        <v>298</v>
      </c>
      <c r="B67" s="672" t="s">
        <v>274</v>
      </c>
      <c r="C67" s="658"/>
      <c r="D67" s="508">
        <v>3</v>
      </c>
      <c r="E67" s="658"/>
      <c r="F67" s="658"/>
      <c r="G67" s="659">
        <v>6</v>
      </c>
      <c r="H67" s="371">
        <f t="shared" si="8"/>
        <v>180</v>
      </c>
      <c r="I67" s="176">
        <f t="shared" si="10"/>
        <v>60</v>
      </c>
      <c r="J67" s="198">
        <v>15</v>
      </c>
      <c r="K67" s="198">
        <v>15</v>
      </c>
      <c r="L67" s="198">
        <v>30</v>
      </c>
      <c r="M67" s="660">
        <f t="shared" si="9"/>
        <v>120</v>
      </c>
      <c r="N67" s="661"/>
      <c r="O67" s="661"/>
      <c r="P67" s="661"/>
      <c r="Q67" s="661">
        <v>4</v>
      </c>
      <c r="AU67" s="616"/>
      <c r="AV67" s="714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</row>
    <row r="68" spans="1:214" s="166" customFormat="1" ht="30.75" customHeight="1">
      <c r="A68" s="678" t="s">
        <v>288</v>
      </c>
      <c r="B68" s="672" t="s">
        <v>275</v>
      </c>
      <c r="C68" s="671"/>
      <c r="D68" s="671">
        <v>3</v>
      </c>
      <c r="E68" s="671"/>
      <c r="F68" s="671"/>
      <c r="G68" s="673">
        <v>3</v>
      </c>
      <c r="H68" s="673">
        <f t="shared" si="8"/>
        <v>90</v>
      </c>
      <c r="I68" s="176">
        <f t="shared" si="10"/>
        <v>30</v>
      </c>
      <c r="J68" s="673">
        <v>15</v>
      </c>
      <c r="K68" s="673"/>
      <c r="L68" s="673">
        <v>15</v>
      </c>
      <c r="M68" s="660">
        <f t="shared" si="9"/>
        <v>60</v>
      </c>
      <c r="N68" s="674"/>
      <c r="O68" s="674"/>
      <c r="P68" s="674"/>
      <c r="Q68" s="674">
        <v>2</v>
      </c>
      <c r="AU68" s="616"/>
      <c r="AV68" s="714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</row>
    <row r="69" spans="1:214" s="166" customFormat="1" ht="16.5" customHeight="1">
      <c r="A69" s="1155" t="s">
        <v>302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  <c r="AJ69" s="1156"/>
      <c r="AK69" s="1156"/>
      <c r="AL69" s="1156"/>
      <c r="AM69" s="1156"/>
      <c r="AN69" s="1156"/>
      <c r="AO69" s="1156"/>
      <c r="AP69" s="1156"/>
      <c r="AQ69" s="1156"/>
      <c r="AR69" s="1156"/>
      <c r="AS69" s="1156"/>
      <c r="AT69" s="1156"/>
      <c r="AU69" s="1157"/>
      <c r="AV69" s="714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</row>
    <row r="70" spans="1:214" s="166" customFormat="1" ht="32.25" customHeight="1">
      <c r="A70" s="678" t="s">
        <v>295</v>
      </c>
      <c r="B70" s="670" t="s">
        <v>274</v>
      </c>
      <c r="C70" s="667"/>
      <c r="D70" s="667"/>
      <c r="E70" s="667"/>
      <c r="F70" s="667"/>
      <c r="G70" s="668">
        <v>11</v>
      </c>
      <c r="H70" s="668">
        <f>G70*30</f>
        <v>330</v>
      </c>
      <c r="I70" s="676">
        <v>114</v>
      </c>
      <c r="J70" s="676">
        <v>33</v>
      </c>
      <c r="K70" s="676">
        <v>33</v>
      </c>
      <c r="L70" s="676">
        <v>48</v>
      </c>
      <c r="M70" s="676">
        <f>H70-I70</f>
        <v>216</v>
      </c>
      <c r="N70" s="669"/>
      <c r="O70" s="669"/>
      <c r="P70" s="669"/>
      <c r="Q70" s="669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653"/>
      <c r="AV70" s="714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</row>
    <row r="71" spans="1:214" s="166" customFormat="1" ht="32.25" customHeight="1">
      <c r="A71" s="678" t="s">
        <v>296</v>
      </c>
      <c r="B71" s="672" t="s">
        <v>274</v>
      </c>
      <c r="C71" s="658"/>
      <c r="D71" s="658"/>
      <c r="E71" s="658"/>
      <c r="F71" s="658"/>
      <c r="G71" s="659">
        <v>2.5</v>
      </c>
      <c r="H71" s="371">
        <f>G71*30</f>
        <v>75</v>
      </c>
      <c r="I71" s="176">
        <f>J71+L71+K71</f>
        <v>27</v>
      </c>
      <c r="J71" s="198">
        <v>9</v>
      </c>
      <c r="K71" s="198">
        <v>9</v>
      </c>
      <c r="L71" s="198">
        <v>9</v>
      </c>
      <c r="M71" s="660">
        <f>H71-I71</f>
        <v>48</v>
      </c>
      <c r="N71" s="661"/>
      <c r="O71" s="661">
        <v>3</v>
      </c>
      <c r="P71" s="661"/>
      <c r="Q71" s="661"/>
      <c r="AU71" s="616"/>
      <c r="AV71" s="714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</row>
    <row r="72" spans="1:214" s="166" customFormat="1" ht="31.5" customHeight="1">
      <c r="A72" s="678" t="s">
        <v>297</v>
      </c>
      <c r="B72" s="672" t="s">
        <v>274</v>
      </c>
      <c r="C72" s="658"/>
      <c r="D72" s="508" t="s">
        <v>209</v>
      </c>
      <c r="E72" s="658"/>
      <c r="F72" s="658"/>
      <c r="G72" s="659">
        <v>2.5</v>
      </c>
      <c r="H72" s="371">
        <f>G72*30</f>
        <v>75</v>
      </c>
      <c r="I72" s="176">
        <f>J72+L72+K72</f>
        <v>27</v>
      </c>
      <c r="J72" s="198">
        <v>9</v>
      </c>
      <c r="K72" s="198">
        <v>9</v>
      </c>
      <c r="L72" s="198">
        <v>9</v>
      </c>
      <c r="M72" s="660">
        <f>H72-I72</f>
        <v>48</v>
      </c>
      <c r="N72" s="661"/>
      <c r="O72" s="661"/>
      <c r="P72" s="661">
        <v>3</v>
      </c>
      <c r="Q72" s="661"/>
      <c r="AU72" s="616"/>
      <c r="AV72" s="714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</row>
    <row r="73" spans="1:214" s="166" customFormat="1" ht="30" customHeight="1">
      <c r="A73" s="678" t="s">
        <v>298</v>
      </c>
      <c r="B73" s="672" t="s">
        <v>274</v>
      </c>
      <c r="C73" s="658"/>
      <c r="D73" s="508">
        <v>3</v>
      </c>
      <c r="E73" s="658"/>
      <c r="F73" s="658"/>
      <c r="G73" s="659">
        <v>6</v>
      </c>
      <c r="H73" s="371">
        <f>G73*30</f>
        <v>180</v>
      </c>
      <c r="I73" s="176">
        <f>J73+L73+K73</f>
        <v>60</v>
      </c>
      <c r="J73" s="198">
        <v>15</v>
      </c>
      <c r="K73" s="198">
        <v>15</v>
      </c>
      <c r="L73" s="198">
        <v>30</v>
      </c>
      <c r="M73" s="660">
        <f>H73-I73</f>
        <v>120</v>
      </c>
      <c r="N73" s="661"/>
      <c r="O73" s="661"/>
      <c r="P73" s="661"/>
      <c r="Q73" s="661">
        <v>4</v>
      </c>
      <c r="AU73" s="616"/>
      <c r="AV73" s="714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</row>
    <row r="74" spans="1:214" s="166" customFormat="1" ht="33" customHeight="1">
      <c r="A74" s="678" t="s">
        <v>288</v>
      </c>
      <c r="B74" s="672" t="s">
        <v>275</v>
      </c>
      <c r="C74" s="671"/>
      <c r="D74" s="671">
        <v>3</v>
      </c>
      <c r="E74" s="671"/>
      <c r="F74" s="671"/>
      <c r="G74" s="673">
        <v>3</v>
      </c>
      <c r="H74" s="673">
        <f>G74*30</f>
        <v>90</v>
      </c>
      <c r="I74" s="176">
        <f>J74+L74+K74</f>
        <v>30</v>
      </c>
      <c r="J74" s="673">
        <v>15</v>
      </c>
      <c r="K74" s="673"/>
      <c r="L74" s="673">
        <v>15</v>
      </c>
      <c r="M74" s="660">
        <f>H74-I74</f>
        <v>60</v>
      </c>
      <c r="N74" s="674"/>
      <c r="O74" s="674"/>
      <c r="P74" s="674"/>
      <c r="Q74" s="674">
        <v>2</v>
      </c>
      <c r="AU74" s="616"/>
      <c r="AV74" s="714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</row>
    <row r="75" spans="1:214" s="297" customFormat="1" ht="21" customHeight="1">
      <c r="A75" s="696"/>
      <c r="B75" s="695" t="s">
        <v>290</v>
      </c>
      <c r="C75" s="667"/>
      <c r="D75" s="667"/>
      <c r="E75" s="667"/>
      <c r="F75" s="667"/>
      <c r="G75" s="668">
        <f aca="true" t="shared" si="12" ref="G75:M75">G64+G68</f>
        <v>14</v>
      </c>
      <c r="H75" s="668">
        <f t="shared" si="12"/>
        <v>420</v>
      </c>
      <c r="I75" s="668">
        <f t="shared" si="12"/>
        <v>144</v>
      </c>
      <c r="J75" s="668">
        <f t="shared" si="12"/>
        <v>48</v>
      </c>
      <c r="K75" s="668">
        <f t="shared" si="12"/>
        <v>33</v>
      </c>
      <c r="L75" s="668">
        <f t="shared" si="12"/>
        <v>63</v>
      </c>
      <c r="M75" s="668">
        <f t="shared" si="12"/>
        <v>276</v>
      </c>
      <c r="N75" s="652">
        <f>SUM(N64:N68)</f>
        <v>0</v>
      </c>
      <c r="O75" s="652">
        <f aca="true" t="shared" si="13" ref="O75:AU75">SUM(O64:O68)</f>
        <v>3</v>
      </c>
      <c r="P75" s="652">
        <f t="shared" si="13"/>
        <v>3</v>
      </c>
      <c r="Q75" s="652">
        <f t="shared" si="13"/>
        <v>6</v>
      </c>
      <c r="R75" s="652">
        <f t="shared" si="13"/>
        <v>0</v>
      </c>
      <c r="S75" s="652">
        <f t="shared" si="13"/>
        <v>0</v>
      </c>
      <c r="T75" s="652">
        <f t="shared" si="13"/>
        <v>0</v>
      </c>
      <c r="U75" s="652">
        <f t="shared" si="13"/>
        <v>0</v>
      </c>
      <c r="V75" s="652">
        <f t="shared" si="13"/>
        <v>0</v>
      </c>
      <c r="W75" s="652">
        <f t="shared" si="13"/>
        <v>0</v>
      </c>
      <c r="X75" s="652">
        <f t="shared" si="13"/>
        <v>0</v>
      </c>
      <c r="Y75" s="652">
        <f t="shared" si="13"/>
        <v>0</v>
      </c>
      <c r="Z75" s="652">
        <f t="shared" si="13"/>
        <v>0</v>
      </c>
      <c r="AA75" s="652">
        <f t="shared" si="13"/>
        <v>0</v>
      </c>
      <c r="AB75" s="652">
        <f t="shared" si="13"/>
        <v>0</v>
      </c>
      <c r="AC75" s="652">
        <f t="shared" si="13"/>
        <v>0</v>
      </c>
      <c r="AD75" s="652">
        <f t="shared" si="13"/>
        <v>0</v>
      </c>
      <c r="AE75" s="652">
        <f t="shared" si="13"/>
        <v>0</v>
      </c>
      <c r="AF75" s="652">
        <f t="shared" si="13"/>
        <v>0</v>
      </c>
      <c r="AG75" s="652">
        <f t="shared" si="13"/>
        <v>0</v>
      </c>
      <c r="AH75" s="652">
        <f t="shared" si="13"/>
        <v>0</v>
      </c>
      <c r="AI75" s="652">
        <f t="shared" si="13"/>
        <v>0</v>
      </c>
      <c r="AJ75" s="652">
        <f t="shared" si="13"/>
        <v>0</v>
      </c>
      <c r="AK75" s="652">
        <f t="shared" si="13"/>
        <v>0</v>
      </c>
      <c r="AL75" s="652">
        <f t="shared" si="13"/>
        <v>0</v>
      </c>
      <c r="AM75" s="652">
        <f t="shared" si="13"/>
        <v>0</v>
      </c>
      <c r="AN75" s="652">
        <f t="shared" si="13"/>
        <v>0</v>
      </c>
      <c r="AO75" s="652">
        <f t="shared" si="13"/>
        <v>0</v>
      </c>
      <c r="AP75" s="652">
        <f t="shared" si="13"/>
        <v>0</v>
      </c>
      <c r="AQ75" s="652">
        <f t="shared" si="13"/>
        <v>0</v>
      </c>
      <c r="AR75" s="652">
        <f t="shared" si="13"/>
        <v>0</v>
      </c>
      <c r="AS75" s="652">
        <f t="shared" si="13"/>
        <v>0</v>
      </c>
      <c r="AT75" s="652">
        <f t="shared" si="13"/>
        <v>0</v>
      </c>
      <c r="AU75" s="712">
        <f t="shared" si="13"/>
        <v>0</v>
      </c>
      <c r="AV75" s="717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</row>
    <row r="76" spans="1:214" s="166" customFormat="1" ht="30" customHeight="1">
      <c r="A76" s="666"/>
      <c r="B76" s="670" t="s">
        <v>271</v>
      </c>
      <c r="C76" s="794"/>
      <c r="D76" s="794"/>
      <c r="E76" s="794"/>
      <c r="F76" s="794"/>
      <c r="G76" s="668">
        <f aca="true" t="shared" si="14" ref="G76:M76">G61+G75</f>
        <v>40</v>
      </c>
      <c r="H76" s="668">
        <f t="shared" si="14"/>
        <v>1200</v>
      </c>
      <c r="I76" s="668">
        <f t="shared" si="14"/>
        <v>404</v>
      </c>
      <c r="J76" s="668">
        <f t="shared" si="14"/>
        <v>123</v>
      </c>
      <c r="K76" s="668">
        <f t="shared" si="14"/>
        <v>63</v>
      </c>
      <c r="L76" s="668">
        <f t="shared" si="14"/>
        <v>218</v>
      </c>
      <c r="M76" s="668">
        <f t="shared" si="14"/>
        <v>796</v>
      </c>
      <c r="N76" s="668">
        <f aca="true" t="shared" si="15" ref="N76:AU76">N61+N75</f>
        <v>2</v>
      </c>
      <c r="O76" s="668">
        <f t="shared" si="15"/>
        <v>3</v>
      </c>
      <c r="P76" s="668">
        <f t="shared" si="15"/>
        <v>3</v>
      </c>
      <c r="Q76" s="668">
        <f t="shared" si="15"/>
        <v>16</v>
      </c>
      <c r="R76" s="668">
        <f t="shared" si="15"/>
        <v>0</v>
      </c>
      <c r="S76" s="668">
        <f t="shared" si="15"/>
        <v>0</v>
      </c>
      <c r="T76" s="668">
        <f t="shared" si="15"/>
        <v>0</v>
      </c>
      <c r="U76" s="668">
        <f t="shared" si="15"/>
        <v>0</v>
      </c>
      <c r="V76" s="668">
        <f t="shared" si="15"/>
        <v>0</v>
      </c>
      <c r="W76" s="668">
        <f t="shared" si="15"/>
        <v>0</v>
      </c>
      <c r="X76" s="668">
        <f t="shared" si="15"/>
        <v>0</v>
      </c>
      <c r="Y76" s="668">
        <f t="shared" si="15"/>
        <v>0</v>
      </c>
      <c r="Z76" s="668">
        <f t="shared" si="15"/>
        <v>0</v>
      </c>
      <c r="AA76" s="668">
        <f t="shared" si="15"/>
        <v>0</v>
      </c>
      <c r="AB76" s="668">
        <f t="shared" si="15"/>
        <v>0</v>
      </c>
      <c r="AC76" s="668">
        <f t="shared" si="15"/>
        <v>0</v>
      </c>
      <c r="AD76" s="668">
        <f t="shared" si="15"/>
        <v>0</v>
      </c>
      <c r="AE76" s="668">
        <f t="shared" si="15"/>
        <v>0</v>
      </c>
      <c r="AF76" s="668">
        <f t="shared" si="15"/>
        <v>0</v>
      </c>
      <c r="AG76" s="668">
        <f t="shared" si="15"/>
        <v>0</v>
      </c>
      <c r="AH76" s="668">
        <f t="shared" si="15"/>
        <v>0</v>
      </c>
      <c r="AI76" s="668">
        <f t="shared" si="15"/>
        <v>0</v>
      </c>
      <c r="AJ76" s="668">
        <f t="shared" si="15"/>
        <v>0</v>
      </c>
      <c r="AK76" s="668">
        <f t="shared" si="15"/>
        <v>0</v>
      </c>
      <c r="AL76" s="668">
        <f t="shared" si="15"/>
        <v>0</v>
      </c>
      <c r="AM76" s="668">
        <f t="shared" si="15"/>
        <v>0</v>
      </c>
      <c r="AN76" s="668">
        <f t="shared" si="15"/>
        <v>0</v>
      </c>
      <c r="AO76" s="668">
        <f t="shared" si="15"/>
        <v>0</v>
      </c>
      <c r="AP76" s="668">
        <f t="shared" si="15"/>
        <v>0</v>
      </c>
      <c r="AQ76" s="668">
        <f t="shared" si="15"/>
        <v>0</v>
      </c>
      <c r="AR76" s="668">
        <f t="shared" si="15"/>
        <v>0</v>
      </c>
      <c r="AS76" s="668">
        <f t="shared" si="15"/>
        <v>0</v>
      </c>
      <c r="AT76" s="668">
        <f t="shared" si="15"/>
        <v>0</v>
      </c>
      <c r="AU76" s="713">
        <f t="shared" si="15"/>
        <v>0</v>
      </c>
      <c r="AV76" s="714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</row>
    <row r="77" spans="1:214" s="166" customFormat="1" ht="18" customHeight="1">
      <c r="A77" s="666"/>
      <c r="B77" s="667"/>
      <c r="C77" s="794"/>
      <c r="D77" s="794"/>
      <c r="E77" s="794"/>
      <c r="F77" s="794"/>
      <c r="G77" s="668"/>
      <c r="H77" s="668"/>
      <c r="I77" s="668"/>
      <c r="J77" s="668"/>
      <c r="K77" s="668"/>
      <c r="L77" s="668"/>
      <c r="M77" s="668"/>
      <c r="N77" s="669"/>
      <c r="O77" s="669"/>
      <c r="P77" s="669"/>
      <c r="Q77" s="669"/>
      <c r="AU77" s="616"/>
      <c r="AV77" s="714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</row>
    <row r="78" spans="1:214" s="166" customFormat="1" ht="18" customHeight="1">
      <c r="A78" s="1174" t="s">
        <v>272</v>
      </c>
      <c r="B78" s="1175"/>
      <c r="C78" s="1175"/>
      <c r="D78" s="1175"/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5"/>
      <c r="Q78" s="1175"/>
      <c r="R78" s="1175"/>
      <c r="S78" s="1175"/>
      <c r="T78" s="1175"/>
      <c r="U78" s="1175"/>
      <c r="V78" s="1175"/>
      <c r="W78" s="1175"/>
      <c r="X78" s="1175"/>
      <c r="Y78" s="1175"/>
      <c r="Z78" s="1175"/>
      <c r="AA78" s="1175"/>
      <c r="AB78" s="1175"/>
      <c r="AC78" s="1175"/>
      <c r="AD78" s="1175"/>
      <c r="AE78" s="1175"/>
      <c r="AF78" s="1175"/>
      <c r="AG78" s="1175"/>
      <c r="AH78" s="1175"/>
      <c r="AI78" s="1175"/>
      <c r="AJ78" s="1175"/>
      <c r="AK78" s="1175"/>
      <c r="AL78" s="1175"/>
      <c r="AM78" s="1175"/>
      <c r="AN78" s="1175"/>
      <c r="AO78" s="1175"/>
      <c r="AP78" s="1175"/>
      <c r="AQ78" s="1175"/>
      <c r="AR78" s="1175"/>
      <c r="AS78" s="1175"/>
      <c r="AT78" s="1175"/>
      <c r="AU78" s="1175"/>
      <c r="AV78" s="714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</row>
    <row r="79" spans="1:214" s="166" customFormat="1" ht="18" customHeight="1">
      <c r="A79" s="678" t="s">
        <v>161</v>
      </c>
      <c r="B79" s="677" t="s">
        <v>66</v>
      </c>
      <c r="C79" s="794"/>
      <c r="D79" s="794"/>
      <c r="E79" s="794"/>
      <c r="F79" s="794"/>
      <c r="G79" s="668">
        <v>24</v>
      </c>
      <c r="H79" s="371">
        <f>G79*30</f>
        <v>720</v>
      </c>
      <c r="I79" s="668"/>
      <c r="J79" s="668"/>
      <c r="K79" s="668"/>
      <c r="L79" s="668"/>
      <c r="M79" s="668"/>
      <c r="N79" s="669"/>
      <c r="O79" s="669"/>
      <c r="P79" s="669"/>
      <c r="Q79" s="669"/>
      <c r="AU79" s="616"/>
      <c r="AV79" s="714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</row>
    <row r="80" spans="1:214" s="166" customFormat="1" ht="18" customHeight="1">
      <c r="A80" s="678" t="s">
        <v>300</v>
      </c>
      <c r="B80" s="677" t="s">
        <v>67</v>
      </c>
      <c r="C80" s="671">
        <v>4</v>
      </c>
      <c r="D80" s="794"/>
      <c r="E80" s="794"/>
      <c r="F80" s="794"/>
      <c r="G80" s="668">
        <v>1.5</v>
      </c>
      <c r="H80" s="371">
        <f>G80*30</f>
        <v>45</v>
      </c>
      <c r="I80" s="668"/>
      <c r="J80" s="668"/>
      <c r="K80" s="668"/>
      <c r="L80" s="668"/>
      <c r="M80" s="668"/>
      <c r="N80" s="669"/>
      <c r="O80" s="669"/>
      <c r="P80" s="669"/>
      <c r="Q80" s="669"/>
      <c r="AU80" s="616"/>
      <c r="AV80" s="714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</row>
    <row r="81" spans="1:214" s="166" customFormat="1" ht="18" customHeight="1" thickBot="1">
      <c r="A81" s="666"/>
      <c r="B81" s="679" t="s">
        <v>276</v>
      </c>
      <c r="C81" s="794"/>
      <c r="D81" s="794"/>
      <c r="E81" s="794"/>
      <c r="F81" s="794"/>
      <c r="G81" s="668">
        <f>SUM(G79:G80)</f>
        <v>25.5</v>
      </c>
      <c r="H81" s="668">
        <f>SUM(H79:H80)</f>
        <v>765</v>
      </c>
      <c r="I81" s="668"/>
      <c r="J81" s="668"/>
      <c r="K81" s="668"/>
      <c r="L81" s="668"/>
      <c r="M81" s="668"/>
      <c r="N81" s="669"/>
      <c r="O81" s="669"/>
      <c r="P81" s="669"/>
      <c r="Q81" s="669"/>
      <c r="AU81" s="616"/>
      <c r="AV81" s="714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</row>
    <row r="82" spans="1:50" s="17" customFormat="1" ht="6" customHeight="1" thickBot="1">
      <c r="A82" s="863"/>
      <c r="B82" s="864"/>
      <c r="C82" s="864"/>
      <c r="D82" s="864"/>
      <c r="E82" s="864"/>
      <c r="F82" s="864"/>
      <c r="G82" s="864"/>
      <c r="H82" s="864"/>
      <c r="I82" s="864"/>
      <c r="J82" s="864"/>
      <c r="K82" s="864"/>
      <c r="L82" s="864"/>
      <c r="M82" s="864"/>
      <c r="N82" s="864"/>
      <c r="O82" s="864"/>
      <c r="P82" s="864"/>
      <c r="Q82" s="865"/>
      <c r="Y82" s="166"/>
      <c r="Z82" s="166"/>
      <c r="AU82" s="616"/>
      <c r="AV82" s="714" t="e">
        <f>#REF!+G117+G27+G18</f>
        <v>#REF!</v>
      </c>
      <c r="AX82" s="17" t="e">
        <f>120-AV82</f>
        <v>#REF!</v>
      </c>
    </row>
    <row r="83" spans="1:48" s="17" customFormat="1" ht="21" customHeight="1" thickBot="1">
      <c r="A83" s="852" t="s">
        <v>155</v>
      </c>
      <c r="B83" s="853"/>
      <c r="C83" s="853"/>
      <c r="D83" s="853"/>
      <c r="E83" s="853"/>
      <c r="F83" s="853"/>
      <c r="G83" s="853"/>
      <c r="H83" s="853"/>
      <c r="I83" s="853"/>
      <c r="J83" s="853"/>
      <c r="K83" s="853"/>
      <c r="L83" s="853"/>
      <c r="M83" s="853"/>
      <c r="N83" s="853"/>
      <c r="O83" s="853"/>
      <c r="P83" s="853"/>
      <c r="Q83" s="853"/>
      <c r="Y83" s="166"/>
      <c r="Z83" s="166"/>
      <c r="AU83" s="616"/>
      <c r="AV83" s="714"/>
    </row>
    <row r="84" spans="1:48" s="17" customFormat="1" ht="23.25" customHeight="1" thickBot="1">
      <c r="A84" s="854" t="s">
        <v>40</v>
      </c>
      <c r="B84" s="854"/>
      <c r="C84" s="854"/>
      <c r="D84" s="854"/>
      <c r="E84" s="854"/>
      <c r="F84" s="854"/>
      <c r="G84" s="235">
        <f>G81+G76+G53+G37</f>
        <v>120</v>
      </c>
      <c r="H84" s="235">
        <f>H81+H76+H53+H37</f>
        <v>3600</v>
      </c>
      <c r="I84" s="235">
        <f aca="true" t="shared" si="16" ref="I84:Q84">I81+I76+I53+I37</f>
        <v>978</v>
      </c>
      <c r="J84" s="235">
        <f t="shared" si="16"/>
        <v>359</v>
      </c>
      <c r="K84" s="235">
        <f t="shared" si="16"/>
        <v>195</v>
      </c>
      <c r="L84" s="235">
        <f t="shared" si="16"/>
        <v>424</v>
      </c>
      <c r="M84" s="235">
        <f t="shared" si="16"/>
        <v>1857</v>
      </c>
      <c r="N84" s="235">
        <f t="shared" si="16"/>
        <v>19</v>
      </c>
      <c r="O84" s="235">
        <f t="shared" si="16"/>
        <v>19</v>
      </c>
      <c r="P84" s="235">
        <f t="shared" si="16"/>
        <v>18</v>
      </c>
      <c r="Q84" s="235">
        <f t="shared" si="16"/>
        <v>18</v>
      </c>
      <c r="Y84" s="166"/>
      <c r="Z84" s="166"/>
      <c r="AU84" s="793"/>
      <c r="AV84" s="714"/>
    </row>
    <row r="85" spans="1:47" s="19" customFormat="1" ht="21.75" customHeight="1" thickBot="1">
      <c r="A85" s="855" t="s">
        <v>39</v>
      </c>
      <c r="B85" s="856"/>
      <c r="C85" s="856"/>
      <c r="D85" s="856"/>
      <c r="E85" s="856"/>
      <c r="F85" s="856"/>
      <c r="G85" s="856"/>
      <c r="H85" s="856"/>
      <c r="I85" s="856"/>
      <c r="J85" s="856"/>
      <c r="K85" s="856"/>
      <c r="L85" s="856"/>
      <c r="M85" s="856"/>
      <c r="N85" s="188">
        <f>N84</f>
        <v>19</v>
      </c>
      <c r="O85" s="236">
        <f>O84</f>
        <v>19</v>
      </c>
      <c r="P85" s="236">
        <f>P84</f>
        <v>18</v>
      </c>
      <c r="Q85" s="236">
        <f>Q84</f>
        <v>18</v>
      </c>
      <c r="Y85" s="297"/>
      <c r="Z85" s="297"/>
      <c r="AU85" s="235"/>
    </row>
    <row r="86" spans="1:47" s="17" customFormat="1" ht="16.5" thickBot="1">
      <c r="A86" s="857" t="s">
        <v>37</v>
      </c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589">
        <v>4</v>
      </c>
      <c r="O86" s="590">
        <v>1</v>
      </c>
      <c r="P86" s="591" t="s">
        <v>205</v>
      </c>
      <c r="Q86" s="591" t="s">
        <v>278</v>
      </c>
      <c r="Y86" s="166"/>
      <c r="Z86" s="166"/>
      <c r="AU86" s="235"/>
    </row>
    <row r="87" spans="1:47" s="17" customFormat="1" ht="16.5" thickBot="1">
      <c r="A87" s="857" t="s">
        <v>38</v>
      </c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590">
        <v>4</v>
      </c>
      <c r="O87" s="590" t="s">
        <v>277</v>
      </c>
      <c r="P87" s="592" t="s">
        <v>206</v>
      </c>
      <c r="Q87" s="590" t="s">
        <v>277</v>
      </c>
      <c r="Y87" s="166"/>
      <c r="Z87" s="166"/>
      <c r="AU87" s="235">
        <v>1</v>
      </c>
    </row>
    <row r="88" spans="1:47" s="17" customFormat="1" ht="16.5" thickBot="1">
      <c r="A88" s="857" t="s">
        <v>42</v>
      </c>
      <c r="B88" s="858"/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590"/>
      <c r="O88" s="591"/>
      <c r="P88" s="591"/>
      <c r="Q88" s="591"/>
      <c r="S88" s="17" t="s">
        <v>214</v>
      </c>
      <c r="T88" s="17">
        <v>21</v>
      </c>
      <c r="Y88" s="166"/>
      <c r="Z88" s="166"/>
      <c r="AU88" s="235"/>
    </row>
    <row r="89" spans="1:47" s="17" customFormat="1" ht="16.5" thickBot="1">
      <c r="A89" s="844" t="s">
        <v>41</v>
      </c>
      <c r="B89" s="845"/>
      <c r="C89" s="845"/>
      <c r="D89" s="845"/>
      <c r="E89" s="845"/>
      <c r="F89" s="845"/>
      <c r="G89" s="845"/>
      <c r="H89" s="845"/>
      <c r="I89" s="845"/>
      <c r="J89" s="845"/>
      <c r="K89" s="845"/>
      <c r="L89" s="845"/>
      <c r="M89" s="846"/>
      <c r="N89" s="593"/>
      <c r="O89" s="594"/>
      <c r="P89" s="595"/>
      <c r="Q89" s="594"/>
      <c r="S89" s="17" t="s">
        <v>215</v>
      </c>
      <c r="T89" s="17">
        <f>0.8*21</f>
        <v>16.8</v>
      </c>
      <c r="Y89" s="631"/>
      <c r="Z89" s="631"/>
      <c r="AU89" s="728"/>
    </row>
    <row r="90" spans="1:47" s="17" customFormat="1" ht="15.75" customHeight="1" thickBot="1">
      <c r="A90" s="259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847"/>
      <c r="O90" s="848"/>
      <c r="P90" s="849"/>
      <c r="Q90" s="730"/>
      <c r="R90" s="731"/>
      <c r="S90" s="731" t="s">
        <v>216</v>
      </c>
      <c r="T90" s="731">
        <f>0.15*T88</f>
        <v>3.15</v>
      </c>
      <c r="U90" s="731"/>
      <c r="V90" s="731"/>
      <c r="W90" s="731"/>
      <c r="X90" s="731"/>
      <c r="Y90" s="732"/>
      <c r="Z90" s="732"/>
      <c r="AA90" s="731"/>
      <c r="AB90" s="731"/>
      <c r="AC90" s="731"/>
      <c r="AD90" s="731"/>
      <c r="AE90" s="731"/>
      <c r="AF90" s="731"/>
      <c r="AG90" s="731"/>
      <c r="AH90" s="731"/>
      <c r="AI90" s="731"/>
      <c r="AJ90" s="731"/>
      <c r="AK90" s="731"/>
      <c r="AL90" s="731"/>
      <c r="AM90" s="731"/>
      <c r="AN90" s="731"/>
      <c r="AO90" s="731"/>
      <c r="AP90" s="731"/>
      <c r="AQ90" s="731"/>
      <c r="AR90" s="731"/>
      <c r="AS90" s="731"/>
      <c r="AT90" s="731"/>
      <c r="AU90" s="235"/>
    </row>
    <row r="91" spans="1:20" s="17" customFormat="1" ht="15.75" customHeight="1">
      <c r="A91" s="727"/>
      <c r="B91" s="1176" t="s">
        <v>299</v>
      </c>
      <c r="C91" s="1177"/>
      <c r="D91" s="1177"/>
      <c r="E91" s="1177"/>
      <c r="F91" s="1177"/>
      <c r="G91" s="1177"/>
      <c r="H91" s="1177"/>
      <c r="I91" s="1177"/>
      <c r="J91" s="1177"/>
      <c r="K91" s="238"/>
      <c r="L91" s="238"/>
      <c r="M91" s="238"/>
      <c r="N91" s="239"/>
      <c r="O91" s="240"/>
      <c r="P91" s="240"/>
      <c r="Q91" s="729"/>
      <c r="S91" s="17" t="s">
        <v>217</v>
      </c>
      <c r="T91" s="17">
        <f>T88-T89-T90</f>
        <v>1.0499999999999994</v>
      </c>
    </row>
    <row r="92" spans="1:17" s="17" customFormat="1" ht="15.75" customHeight="1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9"/>
      <c r="O92" s="240"/>
      <c r="P92" s="240"/>
      <c r="Q92" s="729"/>
    </row>
    <row r="93" spans="1:17" s="17" customFormat="1" ht="15.75" customHeight="1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9"/>
      <c r="O93" s="240"/>
      <c r="P93" s="240"/>
      <c r="Q93" s="729"/>
    </row>
    <row r="94" spans="1:17" s="17" customFormat="1" ht="15" customHeight="1">
      <c r="A94" s="238"/>
      <c r="B94" s="242" t="s">
        <v>101</v>
      </c>
      <c r="C94" s="238"/>
      <c r="D94" s="243"/>
      <c r="E94" s="243"/>
      <c r="F94" s="243"/>
      <c r="G94" s="238"/>
      <c r="H94" s="850" t="s">
        <v>103</v>
      </c>
      <c r="I94" s="851"/>
      <c r="J94" s="851"/>
      <c r="K94" s="851"/>
      <c r="L94" s="851"/>
      <c r="M94" s="238"/>
      <c r="N94" s="238"/>
      <c r="O94" s="244"/>
      <c r="P94" s="238"/>
      <c r="Q94" s="238"/>
    </row>
    <row r="95" spans="1:17" s="17" customFormat="1" ht="21.75" customHeight="1" hidden="1">
      <c r="A95" s="238"/>
      <c r="B95" s="242" t="s">
        <v>151</v>
      </c>
      <c r="C95" s="238"/>
      <c r="D95" s="245"/>
      <c r="E95" s="245"/>
      <c r="F95" s="245"/>
      <c r="G95" s="238"/>
      <c r="H95" s="850" t="s">
        <v>153</v>
      </c>
      <c r="I95" s="851"/>
      <c r="J95" s="851"/>
      <c r="K95" s="851"/>
      <c r="L95" s="851"/>
      <c r="M95" s="238"/>
      <c r="N95" s="238"/>
      <c r="O95" s="244"/>
      <c r="P95" s="238"/>
      <c r="Q95" s="238"/>
    </row>
    <row r="96" spans="1:17" s="17" customFormat="1" ht="20.25" customHeight="1" hidden="1">
      <c r="A96" s="238"/>
      <c r="B96" s="242" t="s">
        <v>154</v>
      </c>
      <c r="C96" s="238"/>
      <c r="D96" s="245"/>
      <c r="E96" s="245"/>
      <c r="F96" s="245"/>
      <c r="G96" s="238"/>
      <c r="H96" s="850" t="s">
        <v>152</v>
      </c>
      <c r="I96" s="851"/>
      <c r="J96" s="851"/>
      <c r="K96" s="851"/>
      <c r="L96" s="851"/>
      <c r="M96" s="238"/>
      <c r="N96" s="238"/>
      <c r="O96" s="238"/>
      <c r="P96" s="238"/>
      <c r="Q96" s="238"/>
    </row>
    <row r="97" spans="1:17" s="17" customFormat="1" ht="22.5" customHeight="1">
      <c r="A97" s="238"/>
      <c r="B97" s="242" t="s">
        <v>102</v>
      </c>
      <c r="C97" s="238"/>
      <c r="D97" s="245"/>
      <c r="E97" s="245"/>
      <c r="F97" s="245"/>
      <c r="G97" s="238"/>
      <c r="H97" s="850" t="s">
        <v>104</v>
      </c>
      <c r="I97" s="851"/>
      <c r="J97" s="851"/>
      <c r="K97" s="851"/>
      <c r="L97" s="851"/>
      <c r="M97" s="238"/>
      <c r="N97" s="238"/>
      <c r="O97" s="238"/>
      <c r="P97" s="238"/>
      <c r="Q97" s="238"/>
    </row>
    <row r="98" spans="1:17" s="17" customFormat="1" ht="15.75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</row>
    <row r="99" spans="25:47" s="17" customFormat="1" ht="15.75">
      <c r="Y99" s="611"/>
      <c r="Z99" s="611"/>
      <c r="AU99" s="611"/>
    </row>
    <row r="100" spans="1:47" s="17" customFormat="1" ht="15.75">
      <c r="A100" s="13"/>
      <c r="Y100" s="166"/>
      <c r="Z100" s="166"/>
      <c r="AU100" s="166"/>
    </row>
    <row r="101" spans="1:47" s="17" customFormat="1" ht="15.75">
      <c r="A101" s="13"/>
      <c r="Y101" s="166"/>
      <c r="Z101" s="166"/>
      <c r="AU101" s="166"/>
    </row>
    <row r="102" spans="1:47" s="17" customFormat="1" ht="15.75">
      <c r="A102" s="20"/>
      <c r="B102" s="843"/>
      <c r="C102" s="843"/>
      <c r="D102" s="843"/>
      <c r="E102" s="843"/>
      <c r="F102" s="843"/>
      <c r="G102" s="843"/>
      <c r="H102" s="843"/>
      <c r="I102" s="843"/>
      <c r="J102" s="843"/>
      <c r="K102" s="843"/>
      <c r="L102" s="843"/>
      <c r="M102" s="843"/>
      <c r="N102" s="843"/>
      <c r="O102" s="843"/>
      <c r="P102" s="843"/>
      <c r="Q102" s="843"/>
      <c r="Y102" s="166"/>
      <c r="Z102" s="166"/>
      <c r="AU102" s="166"/>
    </row>
    <row r="103" spans="1:48" s="166" customFormat="1" ht="21.75" customHeight="1">
      <c r="A103" s="1158" t="s">
        <v>249</v>
      </c>
      <c r="B103" s="1159"/>
      <c r="C103" s="1159"/>
      <c r="D103" s="1159"/>
      <c r="E103" s="1159"/>
      <c r="F103" s="1159"/>
      <c r="G103" s="1159"/>
      <c r="H103" s="1159"/>
      <c r="I103" s="1159"/>
      <c r="J103" s="1159"/>
      <c r="K103" s="1159"/>
      <c r="L103" s="1159"/>
      <c r="M103" s="1159"/>
      <c r="N103" s="1159"/>
      <c r="O103" s="1159"/>
      <c r="P103" s="1159"/>
      <c r="Q103" s="1160"/>
      <c r="AT103" s="616"/>
      <c r="AV103" s="617"/>
    </row>
    <row r="104" spans="1:48" s="166" customFormat="1" ht="34.5" customHeight="1">
      <c r="A104" s="488"/>
      <c r="B104" s="649"/>
      <c r="C104" s="613"/>
      <c r="D104" s="613"/>
      <c r="E104" s="613"/>
      <c r="F104" s="613"/>
      <c r="G104" s="614"/>
      <c r="H104" s="176"/>
      <c r="I104" s="179"/>
      <c r="J104" s="176"/>
      <c r="K104" s="176"/>
      <c r="L104" s="176"/>
      <c r="M104" s="176"/>
      <c r="N104" s="615"/>
      <c r="O104" s="615"/>
      <c r="P104" s="615"/>
      <c r="Q104" s="615"/>
      <c r="AT104" s="616"/>
      <c r="AV104" s="617"/>
    </row>
    <row r="105" spans="1:48" s="166" customFormat="1" ht="34.5" customHeight="1">
      <c r="A105" s="656"/>
      <c r="B105" s="657" t="s">
        <v>234</v>
      </c>
      <c r="C105" s="518"/>
      <c r="D105" s="431">
        <v>1</v>
      </c>
      <c r="E105" s="519"/>
      <c r="F105" s="519"/>
      <c r="G105" s="520">
        <v>3</v>
      </c>
      <c r="H105" s="521">
        <f aca="true" t="shared" si="17" ref="H105:H113">G105*30</f>
        <v>90</v>
      </c>
      <c r="I105" s="431">
        <v>30</v>
      </c>
      <c r="J105" s="431">
        <v>15</v>
      </c>
      <c r="K105" s="431"/>
      <c r="L105" s="431">
        <v>15</v>
      </c>
      <c r="M105" s="171">
        <f>H105-I105</f>
        <v>60</v>
      </c>
      <c r="N105" s="522">
        <v>2</v>
      </c>
      <c r="O105" s="295"/>
      <c r="P105" s="523"/>
      <c r="Q105" s="524"/>
      <c r="AT105" s="616"/>
      <c r="AV105" s="617"/>
    </row>
    <row r="106" spans="1:48" s="166" customFormat="1" ht="34.5" customHeight="1">
      <c r="A106" s="488"/>
      <c r="B106" s="662" t="s">
        <v>250</v>
      </c>
      <c r="C106" s="663">
        <v>3</v>
      </c>
      <c r="D106" s="176"/>
      <c r="E106" s="663"/>
      <c r="F106" s="663"/>
      <c r="G106" s="614">
        <v>7.5</v>
      </c>
      <c r="H106" s="521">
        <f t="shared" si="17"/>
        <v>225</v>
      </c>
      <c r="I106" s="176">
        <v>75</v>
      </c>
      <c r="J106" s="176">
        <v>30</v>
      </c>
      <c r="K106" s="176">
        <v>15</v>
      </c>
      <c r="L106" s="176">
        <v>30</v>
      </c>
      <c r="M106" s="176">
        <v>150</v>
      </c>
      <c r="N106" s="176"/>
      <c r="O106" s="176"/>
      <c r="P106" s="663"/>
      <c r="Q106" s="663">
        <v>5</v>
      </c>
      <c r="AT106" s="616"/>
      <c r="AV106" s="617"/>
    </row>
    <row r="107" spans="1:48" s="166" customFormat="1" ht="34.5" customHeight="1">
      <c r="A107" s="488"/>
      <c r="B107" s="662" t="s">
        <v>251</v>
      </c>
      <c r="C107" s="663">
        <v>3</v>
      </c>
      <c r="D107" s="176"/>
      <c r="E107" s="663"/>
      <c r="F107" s="663"/>
      <c r="G107" s="614">
        <v>7.5</v>
      </c>
      <c r="H107" s="521">
        <f t="shared" si="17"/>
        <v>225</v>
      </c>
      <c r="I107" s="176"/>
      <c r="J107" s="176"/>
      <c r="K107" s="176"/>
      <c r="L107" s="176"/>
      <c r="M107" s="176"/>
      <c r="N107" s="176"/>
      <c r="O107" s="176"/>
      <c r="P107" s="663"/>
      <c r="Q107" s="663"/>
      <c r="AT107" s="616"/>
      <c r="AV107" s="617"/>
    </row>
    <row r="108" spans="1:48" s="166" customFormat="1" ht="34.5" customHeight="1">
      <c r="A108" s="488"/>
      <c r="B108" s="662" t="s">
        <v>252</v>
      </c>
      <c r="C108" s="663"/>
      <c r="D108" s="176">
        <v>4</v>
      </c>
      <c r="E108" s="663"/>
      <c r="F108" s="663"/>
      <c r="G108" s="614">
        <v>8</v>
      </c>
      <c r="H108" s="521">
        <f t="shared" si="17"/>
        <v>240</v>
      </c>
      <c r="I108" s="176">
        <v>80</v>
      </c>
      <c r="J108" s="176"/>
      <c r="K108" s="176"/>
      <c r="L108" s="176">
        <v>80</v>
      </c>
      <c r="M108" s="176">
        <v>160</v>
      </c>
      <c r="N108" s="176"/>
      <c r="O108" s="176"/>
      <c r="P108" s="663"/>
      <c r="Q108" s="663"/>
      <c r="AT108" s="616"/>
      <c r="AV108" s="617"/>
    </row>
    <row r="109" spans="1:48" s="166" customFormat="1" ht="34.5" customHeight="1">
      <c r="A109" s="309"/>
      <c r="B109" s="664"/>
      <c r="C109" s="665"/>
      <c r="D109" s="198"/>
      <c r="E109" s="665"/>
      <c r="F109" s="665"/>
      <c r="G109" s="659">
        <v>11</v>
      </c>
      <c r="H109" s="655">
        <f t="shared" si="17"/>
        <v>330</v>
      </c>
      <c r="I109" s="198">
        <v>114</v>
      </c>
      <c r="J109" s="198">
        <v>33</v>
      </c>
      <c r="K109" s="198">
        <v>33</v>
      </c>
      <c r="L109" s="198">
        <f>I109-J109-K109</f>
        <v>48</v>
      </c>
      <c r="M109" s="198"/>
      <c r="N109" s="198"/>
      <c r="O109" s="198"/>
      <c r="P109" s="665"/>
      <c r="Q109" s="665"/>
      <c r="AT109" s="616"/>
      <c r="AV109" s="617"/>
    </row>
    <row r="110" spans="1:48" s="166" customFormat="1" ht="27" customHeight="1">
      <c r="A110" s="309"/>
      <c r="B110" s="658" t="s">
        <v>253</v>
      </c>
      <c r="C110" s="658"/>
      <c r="D110" s="658"/>
      <c r="E110" s="658"/>
      <c r="F110" s="658"/>
      <c r="G110" s="659">
        <v>2.5</v>
      </c>
      <c r="H110" s="371">
        <f t="shared" si="17"/>
        <v>75</v>
      </c>
      <c r="I110" s="660"/>
      <c r="J110" s="198">
        <v>9</v>
      </c>
      <c r="K110" s="198">
        <v>9</v>
      </c>
      <c r="L110" s="198">
        <v>9</v>
      </c>
      <c r="M110" s="660">
        <f>H110-I110</f>
        <v>75</v>
      </c>
      <c r="N110" s="661"/>
      <c r="O110" s="661">
        <v>3</v>
      </c>
      <c r="P110" s="661"/>
      <c r="Q110" s="661">
        <v>1</v>
      </c>
      <c r="AT110" s="616"/>
      <c r="AV110" s="617"/>
    </row>
    <row r="111" spans="1:48" s="166" customFormat="1" ht="27" customHeight="1">
      <c r="A111" s="309"/>
      <c r="B111" s="658" t="s">
        <v>254</v>
      </c>
      <c r="C111" s="658"/>
      <c r="D111" s="658" t="s">
        <v>209</v>
      </c>
      <c r="E111" s="658"/>
      <c r="F111" s="658"/>
      <c r="G111" s="659">
        <v>2.5</v>
      </c>
      <c r="H111" s="371">
        <f t="shared" si="17"/>
        <v>75</v>
      </c>
      <c r="I111" s="660"/>
      <c r="J111" s="198">
        <v>9</v>
      </c>
      <c r="K111" s="198">
        <v>9</v>
      </c>
      <c r="L111" s="198">
        <v>9</v>
      </c>
      <c r="M111" s="660"/>
      <c r="N111" s="661"/>
      <c r="O111" s="661"/>
      <c r="P111" s="661">
        <v>2</v>
      </c>
      <c r="Q111" s="661"/>
      <c r="AT111" s="616"/>
      <c r="AV111" s="617"/>
    </row>
    <row r="112" spans="1:48" s="166" customFormat="1" ht="27" customHeight="1">
      <c r="A112" s="309"/>
      <c r="B112" s="658" t="s">
        <v>255</v>
      </c>
      <c r="C112" s="658"/>
      <c r="D112" s="658">
        <v>3</v>
      </c>
      <c r="E112" s="658"/>
      <c r="F112" s="658"/>
      <c r="G112" s="659">
        <v>6</v>
      </c>
      <c r="H112" s="371">
        <f t="shared" si="17"/>
        <v>180</v>
      </c>
      <c r="I112" s="660"/>
      <c r="J112" s="198">
        <v>15</v>
      </c>
      <c r="K112" s="198">
        <v>15</v>
      </c>
      <c r="L112" s="198">
        <v>30</v>
      </c>
      <c r="M112" s="660"/>
      <c r="N112" s="661"/>
      <c r="O112" s="661"/>
      <c r="P112" s="661"/>
      <c r="Q112" s="661">
        <v>7</v>
      </c>
      <c r="AT112" s="616"/>
      <c r="AV112" s="617"/>
    </row>
    <row r="113" spans="1:48" s="166" customFormat="1" ht="21.75" customHeight="1">
      <c r="A113" s="488"/>
      <c r="B113" s="613" t="s">
        <v>256</v>
      </c>
      <c r="C113" s="613"/>
      <c r="D113" s="613">
        <v>3</v>
      </c>
      <c r="E113" s="613"/>
      <c r="F113" s="613"/>
      <c r="G113" s="614">
        <v>3</v>
      </c>
      <c r="H113" s="371">
        <f t="shared" si="17"/>
        <v>90</v>
      </c>
      <c r="I113" s="179">
        <v>30</v>
      </c>
      <c r="J113" s="176">
        <v>15</v>
      </c>
      <c r="K113" s="176"/>
      <c r="L113" s="176">
        <v>15</v>
      </c>
      <c r="M113" s="176"/>
      <c r="N113" s="615"/>
      <c r="O113" s="615"/>
      <c r="P113" s="615"/>
      <c r="Q113" s="615">
        <v>2</v>
      </c>
      <c r="AT113" s="616"/>
      <c r="AV113" s="617"/>
    </row>
    <row r="114" spans="1:48" s="166" customFormat="1" ht="21.75" customHeight="1">
      <c r="A114" s="488"/>
      <c r="B114" s="613"/>
      <c r="C114" s="613"/>
      <c r="D114" s="613"/>
      <c r="E114" s="613"/>
      <c r="F114" s="613"/>
      <c r="G114" s="614"/>
      <c r="H114" s="371"/>
      <c r="I114" s="179"/>
      <c r="J114" s="176"/>
      <c r="K114" s="176"/>
      <c r="L114" s="176"/>
      <c r="M114" s="176"/>
      <c r="N114" s="615"/>
      <c r="O114" s="615"/>
      <c r="P114" s="615"/>
      <c r="Q114" s="615"/>
      <c r="AT114" s="616"/>
      <c r="AV114" s="617"/>
    </row>
    <row r="115" spans="1:48" s="166" customFormat="1" ht="21.75" customHeight="1">
      <c r="A115" s="488"/>
      <c r="B115" s="613" t="s">
        <v>230</v>
      </c>
      <c r="C115" s="613"/>
      <c r="D115" s="613"/>
      <c r="E115" s="613"/>
      <c r="F115" s="613"/>
      <c r="G115" s="614">
        <v>24</v>
      </c>
      <c r="H115" s="371">
        <f>G115*30</f>
        <v>720</v>
      </c>
      <c r="I115" s="179"/>
      <c r="J115" s="176"/>
      <c r="K115" s="176"/>
      <c r="L115" s="176"/>
      <c r="M115" s="176">
        <v>720</v>
      </c>
      <c r="N115" s="615"/>
      <c r="O115" s="615"/>
      <c r="P115" s="615"/>
      <c r="Q115" s="615"/>
      <c r="AT115" s="616"/>
      <c r="AV115" s="617"/>
    </row>
    <row r="116" spans="1:48" s="166" customFormat="1" ht="21.75" customHeight="1">
      <c r="A116" s="488"/>
      <c r="B116" s="613" t="s">
        <v>257</v>
      </c>
      <c r="C116" s="613"/>
      <c r="D116" s="613"/>
      <c r="E116" s="613"/>
      <c r="F116" s="613"/>
      <c r="G116" s="614" t="s">
        <v>258</v>
      </c>
      <c r="H116" s="429"/>
      <c r="I116" s="179"/>
      <c r="J116" s="176"/>
      <c r="K116" s="176"/>
      <c r="L116" s="176"/>
      <c r="M116" s="176"/>
      <c r="N116" s="615"/>
      <c r="O116" s="615"/>
      <c r="P116" s="615"/>
      <c r="Q116" s="615"/>
      <c r="AT116" s="616"/>
      <c r="AV116" s="617"/>
    </row>
    <row r="117" spans="1:48" s="166" customFormat="1" ht="21.75" customHeight="1">
      <c r="A117" s="309"/>
      <c r="B117" s="1152" t="s">
        <v>231</v>
      </c>
      <c r="C117" s="1153"/>
      <c r="D117" s="1153"/>
      <c r="E117" s="1153"/>
      <c r="F117" s="1154"/>
      <c r="G117" s="614">
        <f>SUM(G105:G115)</f>
        <v>75</v>
      </c>
      <c r="H117" s="614">
        <f>SUM(H105:H115)</f>
        <v>2250</v>
      </c>
      <c r="I117" s="614">
        <f>SUM(I110:I115)</f>
        <v>30</v>
      </c>
      <c r="J117" s="614">
        <f>SUM(J110:J115)</f>
        <v>48</v>
      </c>
      <c r="K117" s="614">
        <f>SUM(K110:K115)</f>
        <v>33</v>
      </c>
      <c r="L117" s="614">
        <f>SUM(L110:L115)</f>
        <v>63</v>
      </c>
      <c r="M117" s="614">
        <f>SUM(M110:M115)</f>
        <v>795</v>
      </c>
      <c r="N117" s="615"/>
      <c r="O117" s="615"/>
      <c r="P117" s="615"/>
      <c r="Q117" s="615">
        <v>1</v>
      </c>
      <c r="AT117" s="616"/>
      <c r="AV117" s="617"/>
    </row>
    <row r="118" spans="1:47" s="17" customFormat="1" ht="15.75">
      <c r="A118" s="13"/>
      <c r="B118" s="26"/>
      <c r="C118" s="27"/>
      <c r="D118" s="27"/>
      <c r="E118" s="27"/>
      <c r="F118" s="26"/>
      <c r="G118" s="26"/>
      <c r="H118" s="26"/>
      <c r="I118" s="26"/>
      <c r="J118" s="26"/>
      <c r="K118" s="26"/>
      <c r="L118" s="27"/>
      <c r="M118" s="27"/>
      <c r="N118" s="27"/>
      <c r="O118" s="28"/>
      <c r="P118" s="28"/>
      <c r="Q118" s="28"/>
      <c r="Y118" s="166"/>
      <c r="Z118" s="166"/>
      <c r="AU118" s="166"/>
    </row>
    <row r="119" spans="1:47" s="17" customFormat="1" ht="15.75">
      <c r="A119" s="13"/>
      <c r="B119" s="26"/>
      <c r="C119" s="27"/>
      <c r="D119" s="27"/>
      <c r="E119" s="27"/>
      <c r="F119" s="26"/>
      <c r="G119" s="26"/>
      <c r="H119" s="26"/>
      <c r="I119" s="26"/>
      <c r="J119" s="26"/>
      <c r="K119" s="26"/>
      <c r="L119" s="27"/>
      <c r="M119" s="27"/>
      <c r="N119" s="27"/>
      <c r="O119" s="28"/>
      <c r="P119" s="28"/>
      <c r="Q119" s="28"/>
      <c r="Y119" s="166"/>
      <c r="Z119" s="166"/>
      <c r="AU119" s="166"/>
    </row>
    <row r="120" spans="1:47" s="17" customFormat="1" ht="15.75">
      <c r="A120" s="13"/>
      <c r="B120" s="26"/>
      <c r="C120" s="27"/>
      <c r="D120" s="27"/>
      <c r="E120" s="27"/>
      <c r="F120" s="26"/>
      <c r="G120" s="26"/>
      <c r="H120" s="26"/>
      <c r="I120" s="26"/>
      <c r="J120" s="26"/>
      <c r="K120" s="26"/>
      <c r="L120" s="27"/>
      <c r="M120" s="27"/>
      <c r="N120" s="27"/>
      <c r="O120" s="28"/>
      <c r="P120" s="28"/>
      <c r="Q120" s="28"/>
      <c r="Y120" s="166"/>
      <c r="Z120" s="166"/>
      <c r="AU120" s="166"/>
    </row>
    <row r="121" spans="1:47" s="17" customFormat="1" ht="15.75">
      <c r="A121" s="13"/>
      <c r="B121" s="14"/>
      <c r="C121" s="15"/>
      <c r="D121" s="16"/>
      <c r="E121" s="16"/>
      <c r="F121" s="15"/>
      <c r="G121" s="15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Y121" s="166"/>
      <c r="Z121" s="166"/>
      <c r="AU121" s="166"/>
    </row>
    <row r="122" spans="1:47" s="17" customFormat="1" ht="15.75">
      <c r="A122" s="13"/>
      <c r="B122" s="14"/>
      <c r="C122" s="15"/>
      <c r="D122" s="16"/>
      <c r="E122" s="16"/>
      <c r="F122" s="15"/>
      <c r="G122" s="15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Y122" s="166"/>
      <c r="Z122" s="166"/>
      <c r="AU122" s="166"/>
    </row>
    <row r="123" spans="1:47" s="17" customFormat="1" ht="15.75">
      <c r="A123" s="13"/>
      <c r="B123" s="14"/>
      <c r="C123" s="15"/>
      <c r="D123" s="16"/>
      <c r="E123" s="16"/>
      <c r="F123" s="15"/>
      <c r="G123" s="15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Y123" s="166"/>
      <c r="Z123" s="166"/>
      <c r="AU123" s="166"/>
    </row>
    <row r="124" spans="1:47" s="17" customFormat="1" ht="15.75">
      <c r="A124" s="13"/>
      <c r="B124" s="14"/>
      <c r="C124" s="15"/>
      <c r="D124" s="16"/>
      <c r="E124" s="16"/>
      <c r="F124" s="15"/>
      <c r="G124" s="15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Y124" s="166"/>
      <c r="Z124" s="166"/>
      <c r="AU124" s="166"/>
    </row>
    <row r="125" spans="1:47" s="17" customFormat="1" ht="15.75">
      <c r="A125" s="13"/>
      <c r="B125" s="14"/>
      <c r="C125" s="15"/>
      <c r="D125" s="16"/>
      <c r="E125" s="16"/>
      <c r="F125" s="15"/>
      <c r="G125" s="15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Y125" s="166"/>
      <c r="Z125" s="166"/>
      <c r="AU125" s="166"/>
    </row>
    <row r="126" spans="1:47" s="17" customFormat="1" ht="15.75">
      <c r="A126" s="13"/>
      <c r="B126" s="14"/>
      <c r="C126" s="15"/>
      <c r="D126" s="16"/>
      <c r="E126" s="16"/>
      <c r="F126" s="15"/>
      <c r="G126" s="15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Y126" s="166"/>
      <c r="Z126" s="166"/>
      <c r="AU126" s="166"/>
    </row>
    <row r="127" spans="1:47" s="17" customFormat="1" ht="15.75">
      <c r="A127" s="13"/>
      <c r="B127" s="14"/>
      <c r="C127" s="15"/>
      <c r="D127" s="16"/>
      <c r="E127" s="16"/>
      <c r="F127" s="15"/>
      <c r="G127" s="15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Y127" s="166"/>
      <c r="Z127" s="166"/>
      <c r="AU127" s="166"/>
    </row>
    <row r="128" spans="1:47" s="17" customFormat="1" ht="15.75">
      <c r="A128" s="13"/>
      <c r="B128" s="14"/>
      <c r="C128" s="15"/>
      <c r="D128" s="16"/>
      <c r="E128" s="16"/>
      <c r="F128" s="15"/>
      <c r="G128" s="15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Y128" s="166"/>
      <c r="Z128" s="166"/>
      <c r="AU128" s="166"/>
    </row>
    <row r="129" spans="1:47" s="17" customFormat="1" ht="15.75">
      <c r="A129" s="13"/>
      <c r="B129" s="14"/>
      <c r="C129" s="15"/>
      <c r="D129" s="16">
        <v>36</v>
      </c>
      <c r="E129" s="16"/>
      <c r="F129" s="15"/>
      <c r="G129" s="15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Y129" s="166"/>
      <c r="Z129" s="166"/>
      <c r="AU129" s="166"/>
    </row>
    <row r="130" spans="1:47" s="17" customFormat="1" ht="15.75">
      <c r="A130" s="13"/>
      <c r="B130" s="14"/>
      <c r="C130" s="15"/>
      <c r="D130" s="16">
        <v>120</v>
      </c>
      <c r="E130" s="16"/>
      <c r="F130" s="15"/>
      <c r="G130" s="15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Y130" s="166"/>
      <c r="Z130" s="166"/>
      <c r="AU130" s="166"/>
    </row>
    <row r="131" spans="1:47" s="17" customFormat="1" ht="15.75">
      <c r="A131" s="13"/>
      <c r="B131" s="14"/>
      <c r="C131" s="15"/>
      <c r="D131" s="16">
        <f>D129/D130</f>
        <v>0.3</v>
      </c>
      <c r="E131" s="16"/>
      <c r="F131" s="15"/>
      <c r="G131" s="15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Y131" s="166"/>
      <c r="Z131" s="166"/>
      <c r="AU131" s="166"/>
    </row>
    <row r="132" spans="1:47" s="17" customFormat="1" ht="15.75">
      <c r="A132" s="13"/>
      <c r="B132" s="14"/>
      <c r="C132" s="15"/>
      <c r="D132" s="16"/>
      <c r="E132" s="16"/>
      <c r="F132" s="15"/>
      <c r="G132" s="15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Y132" s="166"/>
      <c r="Z132" s="166"/>
      <c r="AU132" s="166"/>
    </row>
    <row r="133" spans="1:47" s="17" customFormat="1" ht="15.75">
      <c r="A133" s="13"/>
      <c r="B133" s="14"/>
      <c r="C133" s="15"/>
      <c r="D133" s="16"/>
      <c r="E133" s="16"/>
      <c r="F133" s="15"/>
      <c r="G133" s="15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Y133" s="166"/>
      <c r="Z133" s="166"/>
      <c r="AU133" s="166"/>
    </row>
    <row r="134" spans="1:47" s="17" customFormat="1" ht="15.75">
      <c r="A134" s="13"/>
      <c r="B134" s="14"/>
      <c r="C134" s="15"/>
      <c r="D134" s="16"/>
      <c r="E134" s="16"/>
      <c r="F134" s="15"/>
      <c r="G134" s="15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Y134" s="166"/>
      <c r="Z134" s="166"/>
      <c r="AU134" s="166"/>
    </row>
    <row r="135" spans="1:47" s="17" customFormat="1" ht="15.75">
      <c r="A135" s="13"/>
      <c r="B135" s="14"/>
      <c r="C135" s="15"/>
      <c r="D135" s="16"/>
      <c r="E135" s="16"/>
      <c r="F135" s="15"/>
      <c r="G135" s="15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Y135" s="166"/>
      <c r="Z135" s="166"/>
      <c r="AU135" s="166"/>
    </row>
    <row r="136" spans="1:47" s="17" customFormat="1" ht="15.75">
      <c r="A136" s="13"/>
      <c r="B136" s="14"/>
      <c r="C136" s="15"/>
      <c r="D136" s="16"/>
      <c r="E136" s="16"/>
      <c r="F136" s="15"/>
      <c r="G136" s="15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Y136" s="166"/>
      <c r="Z136" s="166"/>
      <c r="AU136" s="166"/>
    </row>
    <row r="137" spans="1:47" s="17" customFormat="1" ht="15.75">
      <c r="A137" s="13"/>
      <c r="B137" s="14"/>
      <c r="C137" s="15"/>
      <c r="D137" s="16"/>
      <c r="E137" s="16"/>
      <c r="F137" s="15"/>
      <c r="G137" s="15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Y137" s="166"/>
      <c r="Z137" s="166"/>
      <c r="AU137" s="166"/>
    </row>
    <row r="138" spans="1:47" s="17" customFormat="1" ht="15.75">
      <c r="A138" s="13"/>
      <c r="B138" s="14"/>
      <c r="C138" s="15"/>
      <c r="D138" s="16"/>
      <c r="E138" s="16"/>
      <c r="F138" s="15"/>
      <c r="G138" s="15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Y138" s="166"/>
      <c r="Z138" s="166"/>
      <c r="AU138" s="166"/>
    </row>
    <row r="139" spans="1:47" s="17" customFormat="1" ht="15.75">
      <c r="A139" s="13"/>
      <c r="B139" s="14"/>
      <c r="C139" s="15"/>
      <c r="D139" s="16"/>
      <c r="E139" s="16"/>
      <c r="F139" s="15"/>
      <c r="G139" s="15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Y139" s="166"/>
      <c r="Z139" s="166"/>
      <c r="AU139" s="166"/>
    </row>
    <row r="140" spans="1:47" s="17" customFormat="1" ht="15.75">
      <c r="A140" s="13"/>
      <c r="B140" s="14"/>
      <c r="C140" s="15"/>
      <c r="D140" s="16"/>
      <c r="E140" s="16"/>
      <c r="F140" s="15"/>
      <c r="G140" s="15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Y140" s="166"/>
      <c r="Z140" s="166"/>
      <c r="AU140" s="166"/>
    </row>
    <row r="141" spans="1:47" s="17" customFormat="1" ht="15.75">
      <c r="A141" s="13"/>
      <c r="B141" s="14"/>
      <c r="C141" s="15"/>
      <c r="D141" s="16"/>
      <c r="E141" s="16"/>
      <c r="F141" s="15"/>
      <c r="G141" s="15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Y141" s="166"/>
      <c r="Z141" s="166"/>
      <c r="AU141" s="166"/>
    </row>
    <row r="142" spans="1:47" s="17" customFormat="1" ht="15.75">
      <c r="A142" s="13"/>
      <c r="B142" s="14"/>
      <c r="C142" s="15"/>
      <c r="D142" s="16"/>
      <c r="E142" s="16"/>
      <c r="F142" s="15"/>
      <c r="G142" s="15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Y142" s="166"/>
      <c r="Z142" s="166"/>
      <c r="AU142" s="166"/>
    </row>
    <row r="143" spans="1:47" s="17" customFormat="1" ht="15.75">
      <c r="A143" s="13"/>
      <c r="B143" s="14"/>
      <c r="C143" s="15"/>
      <c r="D143" s="16"/>
      <c r="E143" s="16"/>
      <c r="F143" s="15"/>
      <c r="G143" s="15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Y143" s="166"/>
      <c r="Z143" s="166"/>
      <c r="AU143" s="166"/>
    </row>
    <row r="144" spans="1:47" s="17" customFormat="1" ht="15.75">
      <c r="A144" s="13"/>
      <c r="B144" s="14"/>
      <c r="C144" s="15"/>
      <c r="D144" s="16"/>
      <c r="E144" s="16"/>
      <c r="F144" s="15"/>
      <c r="G144" s="15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Y144" s="166"/>
      <c r="Z144" s="166"/>
      <c r="AU144" s="166"/>
    </row>
    <row r="145" spans="1:47" s="17" customFormat="1" ht="15.75">
      <c r="A145" s="13"/>
      <c r="B145" s="14"/>
      <c r="C145" s="15"/>
      <c r="D145" s="16"/>
      <c r="E145" s="16"/>
      <c r="F145" s="15"/>
      <c r="G145" s="15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Y145" s="166"/>
      <c r="Z145" s="166"/>
      <c r="AU145" s="166"/>
    </row>
    <row r="146" spans="1:47" s="17" customFormat="1" ht="15.75">
      <c r="A146" s="13"/>
      <c r="B146" s="14"/>
      <c r="C146" s="15"/>
      <c r="D146" s="16"/>
      <c r="E146" s="16"/>
      <c r="F146" s="15"/>
      <c r="G146" s="15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Y146" s="166"/>
      <c r="Z146" s="166"/>
      <c r="AU146" s="166"/>
    </row>
    <row r="147" spans="1:47" s="17" customFormat="1" ht="15.75">
      <c r="A147" s="13"/>
      <c r="B147" s="14"/>
      <c r="C147" s="15"/>
      <c r="D147" s="16"/>
      <c r="E147" s="16"/>
      <c r="F147" s="15"/>
      <c r="G147" s="15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Y147" s="166"/>
      <c r="Z147" s="166"/>
      <c r="AU147" s="166"/>
    </row>
    <row r="148" spans="1:47" s="17" customFormat="1" ht="15.75">
      <c r="A148" s="13"/>
      <c r="B148" s="14"/>
      <c r="C148" s="15"/>
      <c r="D148" s="16"/>
      <c r="E148" s="16"/>
      <c r="F148" s="15"/>
      <c r="G148" s="15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Y148" s="166"/>
      <c r="Z148" s="166"/>
      <c r="AU148" s="166"/>
    </row>
    <row r="149" spans="1:47" s="17" customFormat="1" ht="15.75">
      <c r="A149" s="13"/>
      <c r="B149" s="14"/>
      <c r="C149" s="15"/>
      <c r="D149" s="16"/>
      <c r="E149" s="16"/>
      <c r="F149" s="15"/>
      <c r="G149" s="15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Y149" s="166"/>
      <c r="Z149" s="166"/>
      <c r="AU149" s="166"/>
    </row>
    <row r="150" spans="1:47" s="17" customFormat="1" ht="15.75">
      <c r="A150" s="13"/>
      <c r="B150" s="14"/>
      <c r="C150" s="15"/>
      <c r="D150" s="16"/>
      <c r="E150" s="16"/>
      <c r="F150" s="15"/>
      <c r="G150" s="15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Y150" s="166"/>
      <c r="Z150" s="166"/>
      <c r="AU150" s="166"/>
    </row>
    <row r="151" spans="1:47" s="17" customFormat="1" ht="15.75">
      <c r="A151" s="13"/>
      <c r="B151" s="14"/>
      <c r="C151" s="15"/>
      <c r="D151" s="16"/>
      <c r="E151" s="16"/>
      <c r="F151" s="15"/>
      <c r="G151" s="15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Y151" s="166"/>
      <c r="Z151" s="166"/>
      <c r="AU151" s="166"/>
    </row>
    <row r="152" spans="1:47" s="17" customFormat="1" ht="15.75">
      <c r="A152" s="13"/>
      <c r="B152" s="14"/>
      <c r="C152" s="15"/>
      <c r="D152" s="16"/>
      <c r="E152" s="16"/>
      <c r="F152" s="15"/>
      <c r="G152" s="15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Y152" s="166"/>
      <c r="Z152" s="166"/>
      <c r="AU152" s="166"/>
    </row>
    <row r="153" spans="1:47" s="17" customFormat="1" ht="15.75">
      <c r="A153" s="13"/>
      <c r="B153" s="14"/>
      <c r="C153" s="15"/>
      <c r="D153" s="16"/>
      <c r="E153" s="16"/>
      <c r="F153" s="15"/>
      <c r="G153" s="15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Y153" s="166"/>
      <c r="Z153" s="166"/>
      <c r="AU153" s="166"/>
    </row>
    <row r="154" spans="1:47" s="30" customFormat="1" ht="15.75">
      <c r="A154" s="13"/>
      <c r="B154" s="14"/>
      <c r="C154" s="15"/>
      <c r="D154" s="16"/>
      <c r="E154" s="16"/>
      <c r="F154" s="15"/>
      <c r="G154" s="15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Y154" s="351"/>
      <c r="Z154" s="351"/>
      <c r="AU154" s="351"/>
    </row>
    <row r="155" spans="1:47" s="30" customFormat="1" ht="15.75">
      <c r="A155" s="13"/>
      <c r="B155" s="14"/>
      <c r="C155" s="15"/>
      <c r="D155" s="16"/>
      <c r="E155" s="16"/>
      <c r="F155" s="15"/>
      <c r="G155" s="15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Y155" s="351"/>
      <c r="Z155" s="351"/>
      <c r="AU155" s="351"/>
    </row>
    <row r="156" spans="1:47" s="30" customFormat="1" ht="15.75">
      <c r="A156" s="13"/>
      <c r="B156" s="14"/>
      <c r="C156" s="15"/>
      <c r="D156" s="16"/>
      <c r="E156" s="16"/>
      <c r="F156" s="15"/>
      <c r="G156" s="15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Y156" s="351"/>
      <c r="Z156" s="351"/>
      <c r="AU156" s="351"/>
    </row>
    <row r="157" spans="1:47" s="17" customFormat="1" ht="15.75">
      <c r="A157" s="13"/>
      <c r="B157" s="14"/>
      <c r="C157" s="15"/>
      <c r="D157" s="16"/>
      <c r="E157" s="16"/>
      <c r="F157" s="15"/>
      <c r="G157" s="15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Y157" s="166"/>
      <c r="Z157" s="166"/>
      <c r="AU157" s="166"/>
    </row>
    <row r="158" spans="1:47" s="17" customFormat="1" ht="15.75">
      <c r="A158" s="13"/>
      <c r="B158" s="14"/>
      <c r="C158" s="15"/>
      <c r="D158" s="16"/>
      <c r="E158" s="16"/>
      <c r="F158" s="15"/>
      <c r="G158" s="15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Y158" s="166"/>
      <c r="Z158" s="166"/>
      <c r="AU158" s="166"/>
    </row>
    <row r="159" spans="1:47" s="17" customFormat="1" ht="15.75">
      <c r="A159" s="13"/>
      <c r="B159" s="14"/>
      <c r="C159" s="15"/>
      <c r="D159" s="16"/>
      <c r="E159" s="16"/>
      <c r="F159" s="15"/>
      <c r="G159" s="15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Y159" s="166"/>
      <c r="Z159" s="166"/>
      <c r="AU159" s="166"/>
    </row>
    <row r="160" spans="1:47" s="17" customFormat="1" ht="15.75">
      <c r="A160" s="13"/>
      <c r="B160" s="14"/>
      <c r="C160" s="15"/>
      <c r="D160" s="16"/>
      <c r="E160" s="16"/>
      <c r="F160" s="15"/>
      <c r="G160" s="15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Y160" s="166"/>
      <c r="Z160" s="166"/>
      <c r="AU160" s="166"/>
    </row>
    <row r="161" spans="1:47" s="17" customFormat="1" ht="15.75">
      <c r="A161" s="13"/>
      <c r="B161" s="14"/>
      <c r="C161" s="15"/>
      <c r="D161" s="16"/>
      <c r="E161" s="16"/>
      <c r="F161" s="15"/>
      <c r="G161" s="15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Y161" s="166"/>
      <c r="Z161" s="166"/>
      <c r="AU161" s="166"/>
    </row>
    <row r="162" spans="1:47" s="17" customFormat="1" ht="15.75">
      <c r="A162" s="13"/>
      <c r="B162" s="14"/>
      <c r="C162" s="15"/>
      <c r="D162" s="16"/>
      <c r="E162" s="16"/>
      <c r="F162" s="15"/>
      <c r="G162" s="15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Y162" s="166"/>
      <c r="Z162" s="166"/>
      <c r="AU162" s="166"/>
    </row>
    <row r="163" spans="1:47" s="17" customFormat="1" ht="15.75">
      <c r="A163" s="13"/>
      <c r="B163" s="14"/>
      <c r="C163" s="15"/>
      <c r="D163" s="16"/>
      <c r="E163" s="16"/>
      <c r="F163" s="15"/>
      <c r="G163" s="15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Y163" s="166"/>
      <c r="Z163" s="166"/>
      <c r="AU163" s="166"/>
    </row>
    <row r="164" spans="1:47" s="17" customFormat="1" ht="15.75">
      <c r="A164" s="13"/>
      <c r="B164" s="14"/>
      <c r="C164" s="15"/>
      <c r="D164" s="16"/>
      <c r="E164" s="16"/>
      <c r="F164" s="15"/>
      <c r="G164" s="15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Y164" s="166"/>
      <c r="Z164" s="166"/>
      <c r="AU164" s="166"/>
    </row>
    <row r="165" spans="1:47" s="17" customFormat="1" ht="15.75">
      <c r="A165" s="13"/>
      <c r="B165" s="14"/>
      <c r="C165" s="15"/>
      <c r="D165" s="16"/>
      <c r="E165" s="16"/>
      <c r="F165" s="15"/>
      <c r="G165" s="15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Y165" s="166"/>
      <c r="Z165" s="166"/>
      <c r="AU165" s="166"/>
    </row>
    <row r="166" spans="1:47" s="17" customFormat="1" ht="15.75">
      <c r="A166" s="13"/>
      <c r="B166" s="14"/>
      <c r="C166" s="15"/>
      <c r="D166" s="16"/>
      <c r="E166" s="16"/>
      <c r="F166" s="15"/>
      <c r="G166" s="15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Y166" s="166"/>
      <c r="Z166" s="166"/>
      <c r="AU166" s="166"/>
    </row>
    <row r="167" spans="1:47" s="17" customFormat="1" ht="15.75">
      <c r="A167" s="13"/>
      <c r="B167" s="14"/>
      <c r="C167" s="15"/>
      <c r="D167" s="16"/>
      <c r="E167" s="16"/>
      <c r="F167" s="15"/>
      <c r="G167" s="15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Y167" s="166"/>
      <c r="Z167" s="166"/>
      <c r="AU167" s="166"/>
    </row>
    <row r="168" spans="1:47" s="17" customFormat="1" ht="15.75">
      <c r="A168" s="13"/>
      <c r="B168" s="14"/>
      <c r="C168" s="15"/>
      <c r="D168" s="16"/>
      <c r="E168" s="16"/>
      <c r="F168" s="15"/>
      <c r="G168" s="15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Y168" s="166"/>
      <c r="Z168" s="166"/>
      <c r="AU168" s="166"/>
    </row>
    <row r="169" spans="1:47" s="17" customFormat="1" ht="15.75">
      <c r="A169" s="13"/>
      <c r="B169" s="14"/>
      <c r="C169" s="15"/>
      <c r="D169" s="16"/>
      <c r="E169" s="16"/>
      <c r="F169" s="15"/>
      <c r="G169" s="15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Y169" s="166"/>
      <c r="Z169" s="166"/>
      <c r="AU169" s="166"/>
    </row>
    <row r="170" spans="1:47" s="31" customFormat="1" ht="15.75">
      <c r="A170" s="13"/>
      <c r="B170" s="14"/>
      <c r="C170" s="15"/>
      <c r="D170" s="16"/>
      <c r="E170" s="16"/>
      <c r="F170" s="15"/>
      <c r="G170" s="15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Y170" s="352"/>
      <c r="Z170" s="352"/>
      <c r="AU170" s="352"/>
    </row>
    <row r="171" spans="1:47" s="31" customFormat="1" ht="15.75">
      <c r="A171" s="13"/>
      <c r="B171" s="14"/>
      <c r="C171" s="15"/>
      <c r="D171" s="16"/>
      <c r="E171" s="16"/>
      <c r="F171" s="15"/>
      <c r="G171" s="15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Y171" s="352"/>
      <c r="Z171" s="352"/>
      <c r="AU171" s="352"/>
    </row>
    <row r="172" spans="1:47" s="31" customFormat="1" ht="15.75">
      <c r="A172" s="13"/>
      <c r="B172" s="14"/>
      <c r="C172" s="15"/>
      <c r="D172" s="16"/>
      <c r="E172" s="16"/>
      <c r="F172" s="15"/>
      <c r="G172" s="15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Y172" s="352"/>
      <c r="Z172" s="352"/>
      <c r="AU172" s="352"/>
    </row>
    <row r="173" spans="1:47" s="31" customFormat="1" ht="15.75">
      <c r="A173" s="13"/>
      <c r="B173" s="14"/>
      <c r="C173" s="15"/>
      <c r="D173" s="16"/>
      <c r="E173" s="16"/>
      <c r="F173" s="15"/>
      <c r="G173" s="15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Y173" s="352"/>
      <c r="Z173" s="352"/>
      <c r="AU173" s="352"/>
    </row>
    <row r="174" spans="1:47" s="31" customFormat="1" ht="15.75">
      <c r="A174" s="13"/>
      <c r="B174" s="14"/>
      <c r="C174" s="15"/>
      <c r="D174" s="16"/>
      <c r="E174" s="16"/>
      <c r="F174" s="15"/>
      <c r="G174" s="15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Y174" s="352"/>
      <c r="Z174" s="352"/>
      <c r="AU174" s="352"/>
    </row>
    <row r="175" spans="1:47" s="31" customFormat="1" ht="15.75">
      <c r="A175" s="13"/>
      <c r="B175" s="14"/>
      <c r="C175" s="15"/>
      <c r="D175" s="16"/>
      <c r="E175" s="16"/>
      <c r="F175" s="15"/>
      <c r="G175" s="15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Y175" s="352"/>
      <c r="Z175" s="352"/>
      <c r="AU175" s="352"/>
    </row>
    <row r="176" spans="1:47" s="31" customFormat="1" ht="15.75">
      <c r="A176" s="13"/>
      <c r="B176" s="14"/>
      <c r="C176" s="15"/>
      <c r="D176" s="16"/>
      <c r="E176" s="16"/>
      <c r="F176" s="15"/>
      <c r="G176" s="15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Y176" s="352"/>
      <c r="Z176" s="352"/>
      <c r="AU176" s="352"/>
    </row>
    <row r="177" spans="1:47" s="31" customFormat="1" ht="15.75">
      <c r="A177" s="13"/>
      <c r="B177" s="14"/>
      <c r="C177" s="15"/>
      <c r="D177" s="16"/>
      <c r="E177" s="16"/>
      <c r="F177" s="15"/>
      <c r="G177" s="15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Y177" s="352"/>
      <c r="Z177" s="352"/>
      <c r="AU177" s="352"/>
    </row>
    <row r="178" spans="1:47" s="32" customFormat="1" ht="15.75">
      <c r="A178" s="13"/>
      <c r="B178" s="14"/>
      <c r="C178" s="15"/>
      <c r="D178" s="16"/>
      <c r="E178" s="16"/>
      <c r="F178" s="15"/>
      <c r="G178" s="15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Y178" s="353"/>
      <c r="Z178" s="353"/>
      <c r="AU178" s="353"/>
    </row>
    <row r="179" spans="1:47" s="31" customFormat="1" ht="15.75">
      <c r="A179" s="13"/>
      <c r="B179" s="14"/>
      <c r="C179" s="15"/>
      <c r="D179" s="16"/>
      <c r="E179" s="16"/>
      <c r="F179" s="15"/>
      <c r="G179" s="15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Y179" s="352"/>
      <c r="Z179" s="352"/>
      <c r="AU179" s="352"/>
    </row>
    <row r="180" spans="1:47" s="31" customFormat="1" ht="15.75">
      <c r="A180" s="13"/>
      <c r="B180" s="14"/>
      <c r="C180" s="15"/>
      <c r="D180" s="16"/>
      <c r="E180" s="16"/>
      <c r="F180" s="15"/>
      <c r="G180" s="15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Y180" s="352"/>
      <c r="Z180" s="352"/>
      <c r="AU180" s="352"/>
    </row>
    <row r="181" spans="1:47" s="31" customFormat="1" ht="15.75">
      <c r="A181" s="13"/>
      <c r="B181" s="14"/>
      <c r="C181" s="15"/>
      <c r="D181" s="16"/>
      <c r="E181" s="16"/>
      <c r="F181" s="15"/>
      <c r="G181" s="15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Y181" s="352"/>
      <c r="Z181" s="352"/>
      <c r="AU181" s="352"/>
    </row>
    <row r="182" spans="1:47" s="31" customFormat="1" ht="15.75">
      <c r="A182" s="13"/>
      <c r="B182" s="14"/>
      <c r="C182" s="15"/>
      <c r="D182" s="16"/>
      <c r="E182" s="16"/>
      <c r="F182" s="15"/>
      <c r="G182" s="15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Y182" s="352"/>
      <c r="Z182" s="352"/>
      <c r="AU182" s="352"/>
    </row>
    <row r="183" spans="1:47" s="31" customFormat="1" ht="15.75">
      <c r="A183" s="13"/>
      <c r="B183" s="14"/>
      <c r="C183" s="15"/>
      <c r="D183" s="16"/>
      <c r="E183" s="16"/>
      <c r="F183" s="15"/>
      <c r="G183" s="15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Y183" s="352"/>
      <c r="Z183" s="352"/>
      <c r="AU183" s="352"/>
    </row>
    <row r="184" spans="1:47" s="31" customFormat="1" ht="15.75">
      <c r="A184" s="13"/>
      <c r="B184" s="14"/>
      <c r="C184" s="15"/>
      <c r="D184" s="16"/>
      <c r="E184" s="16"/>
      <c r="F184" s="15"/>
      <c r="G184" s="15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Y184" s="352"/>
      <c r="Z184" s="352"/>
      <c r="AU184" s="352"/>
    </row>
    <row r="185" spans="1:47" s="31" customFormat="1" ht="15.75">
      <c r="A185" s="13"/>
      <c r="B185" s="14"/>
      <c r="C185" s="15"/>
      <c r="D185" s="16"/>
      <c r="E185" s="16"/>
      <c r="F185" s="15"/>
      <c r="G185" s="15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Y185" s="352"/>
      <c r="Z185" s="352"/>
      <c r="AU185" s="352"/>
    </row>
    <row r="186" spans="1:47" s="31" customFormat="1" ht="15.75">
      <c r="A186" s="13"/>
      <c r="B186" s="14"/>
      <c r="C186" s="15"/>
      <c r="D186" s="16"/>
      <c r="E186" s="16"/>
      <c r="F186" s="15"/>
      <c r="G186" s="15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Y186" s="352"/>
      <c r="Z186" s="352"/>
      <c r="AU186" s="352"/>
    </row>
    <row r="187" spans="1:47" s="17" customFormat="1" ht="15.75">
      <c r="A187" s="13"/>
      <c r="B187" s="14"/>
      <c r="C187" s="15"/>
      <c r="D187" s="16"/>
      <c r="E187" s="16"/>
      <c r="F187" s="15"/>
      <c r="G187" s="15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Y187" s="166"/>
      <c r="Z187" s="166"/>
      <c r="AU187" s="166"/>
    </row>
    <row r="188" spans="1:47" s="17" customFormat="1" ht="15.75">
      <c r="A188" s="13"/>
      <c r="B188" s="14"/>
      <c r="C188" s="15"/>
      <c r="D188" s="16"/>
      <c r="E188" s="16"/>
      <c r="F188" s="15"/>
      <c r="G188" s="15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Y188" s="166"/>
      <c r="Z188" s="166"/>
      <c r="AU188" s="166"/>
    </row>
    <row r="189" spans="1:47" s="17" customFormat="1" ht="15.75">
      <c r="A189" s="13"/>
      <c r="B189" s="14"/>
      <c r="C189" s="15"/>
      <c r="D189" s="16"/>
      <c r="E189" s="16"/>
      <c r="F189" s="15"/>
      <c r="G189" s="15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Y189" s="166"/>
      <c r="Z189" s="166"/>
      <c r="AU189" s="166"/>
    </row>
    <row r="190" spans="1:47" s="17" customFormat="1" ht="15.75">
      <c r="A190" s="13"/>
      <c r="B190" s="14"/>
      <c r="C190" s="15"/>
      <c r="D190" s="16"/>
      <c r="E190" s="16"/>
      <c r="F190" s="15"/>
      <c r="G190" s="15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Y190" s="166"/>
      <c r="Z190" s="166"/>
      <c r="AU190" s="166"/>
    </row>
    <row r="191" spans="1:47" s="17" customFormat="1" ht="15.75">
      <c r="A191" s="13"/>
      <c r="B191" s="14"/>
      <c r="C191" s="15"/>
      <c r="D191" s="16"/>
      <c r="E191" s="16"/>
      <c r="F191" s="15"/>
      <c r="G191" s="15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Y191" s="166"/>
      <c r="Z191" s="166"/>
      <c r="AU191" s="166"/>
    </row>
    <row r="192" spans="1:47" s="17" customFormat="1" ht="15.75">
      <c r="A192" s="13"/>
      <c r="B192" s="14"/>
      <c r="C192" s="15"/>
      <c r="D192" s="16"/>
      <c r="E192" s="16"/>
      <c r="F192" s="15"/>
      <c r="G192" s="15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Y192" s="166"/>
      <c r="Z192" s="166"/>
      <c r="AU192" s="166"/>
    </row>
    <row r="193" spans="1:47" s="17" customFormat="1" ht="15.75">
      <c r="A193" s="13"/>
      <c r="B193" s="14"/>
      <c r="C193" s="15"/>
      <c r="D193" s="16"/>
      <c r="E193" s="16"/>
      <c r="F193" s="15"/>
      <c r="G193" s="15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Y193" s="166"/>
      <c r="Z193" s="166"/>
      <c r="AU193" s="166"/>
    </row>
    <row r="194" spans="1:47" s="17" customFormat="1" ht="15.75">
      <c r="A194" s="13"/>
      <c r="B194" s="14"/>
      <c r="C194" s="15"/>
      <c r="D194" s="16"/>
      <c r="E194" s="16"/>
      <c r="F194" s="15"/>
      <c r="G194" s="15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Y194" s="166"/>
      <c r="Z194" s="166"/>
      <c r="AU194" s="166"/>
    </row>
    <row r="195" spans="1:47" s="17" customFormat="1" ht="15.75">
      <c r="A195" s="13"/>
      <c r="B195" s="14"/>
      <c r="C195" s="15"/>
      <c r="D195" s="16"/>
      <c r="E195" s="16"/>
      <c r="F195" s="15"/>
      <c r="G195" s="15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25"/>
      <c r="Y195" s="166"/>
      <c r="Z195" s="166"/>
      <c r="AU195" s="166"/>
    </row>
    <row r="196" spans="1:47" s="17" customFormat="1" ht="15.75">
      <c r="A196" s="13"/>
      <c r="B196" s="14"/>
      <c r="C196" s="15"/>
      <c r="D196" s="16"/>
      <c r="E196" s="16"/>
      <c r="F196" s="15"/>
      <c r="G196" s="15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25"/>
      <c r="Y196" s="166"/>
      <c r="Z196" s="166"/>
      <c r="AU196" s="166"/>
    </row>
    <row r="197" spans="1:47" s="17" customFormat="1" ht="15.75">
      <c r="A197" s="13"/>
      <c r="B197" s="14"/>
      <c r="C197" s="15"/>
      <c r="D197" s="16"/>
      <c r="E197" s="16"/>
      <c r="F197" s="15"/>
      <c r="G197" s="15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25"/>
      <c r="Y197" s="166"/>
      <c r="Z197" s="166"/>
      <c r="AU197" s="166"/>
    </row>
    <row r="198" spans="1:47" s="17" customFormat="1" ht="15.75">
      <c r="A198" s="13"/>
      <c r="B198" s="14"/>
      <c r="C198" s="15"/>
      <c r="D198" s="16"/>
      <c r="E198" s="16"/>
      <c r="F198" s="15"/>
      <c r="G198" s="15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25"/>
      <c r="Y198" s="166"/>
      <c r="Z198" s="166"/>
      <c r="AU198" s="166"/>
    </row>
    <row r="199" spans="1:47" s="17" customFormat="1" ht="15.75">
      <c r="A199" s="13"/>
      <c r="B199" s="14"/>
      <c r="C199" s="15"/>
      <c r="D199" s="16"/>
      <c r="E199" s="16"/>
      <c r="F199" s="15"/>
      <c r="G199" s="15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25"/>
      <c r="Y199" s="166"/>
      <c r="Z199" s="166"/>
      <c r="AU199" s="166"/>
    </row>
    <row r="200" ht="15.75">
      <c r="R200" s="28"/>
    </row>
    <row r="201" ht="15.75">
      <c r="R201" s="28"/>
    </row>
    <row r="202" ht="15.75">
      <c r="R202" s="28"/>
    </row>
    <row r="203" ht="15.75">
      <c r="R203" s="28"/>
    </row>
    <row r="204" ht="15.75">
      <c r="R204" s="28"/>
    </row>
    <row r="205" ht="15.75">
      <c r="R205" s="28"/>
    </row>
    <row r="206" ht="15.75">
      <c r="R206" s="28"/>
    </row>
    <row r="207" ht="15.75">
      <c r="R207" s="28"/>
    </row>
    <row r="208" ht="15.75">
      <c r="R208" s="28"/>
    </row>
    <row r="209" ht="15.75">
      <c r="R209" s="28"/>
    </row>
    <row r="210" ht="15.75">
      <c r="R210" s="28"/>
    </row>
    <row r="211" ht="15.75">
      <c r="R211" s="28"/>
    </row>
    <row r="213" ht="15.75">
      <c r="R213" s="33"/>
    </row>
    <row r="214" spans="18:25" ht="15.75">
      <c r="R214" s="21"/>
      <c r="S214" s="21"/>
      <c r="T214" s="21"/>
      <c r="U214" s="21"/>
      <c r="V214" s="21"/>
      <c r="W214" s="21"/>
      <c r="X214" s="21"/>
      <c r="Y214" s="355"/>
    </row>
    <row r="215" spans="18:25" ht="15.75">
      <c r="R215" s="15"/>
      <c r="S215" s="15"/>
      <c r="T215" s="15"/>
      <c r="U215" s="15"/>
      <c r="V215" s="15"/>
      <c r="W215" s="15"/>
      <c r="X215" s="15"/>
      <c r="Y215" s="356"/>
    </row>
    <row r="216" spans="18:25" ht="15.75">
      <c r="R216" s="15"/>
      <c r="S216" s="15"/>
      <c r="T216" s="15"/>
      <c r="U216" s="15"/>
      <c r="V216" s="15"/>
      <c r="W216" s="15"/>
      <c r="X216" s="15"/>
      <c r="Y216" s="356"/>
    </row>
    <row r="217" spans="18:25" ht="15.75">
      <c r="R217" s="15"/>
      <c r="S217" s="15"/>
      <c r="T217" s="15"/>
      <c r="U217" s="15"/>
      <c r="V217" s="15"/>
      <c r="W217" s="15"/>
      <c r="X217" s="15"/>
      <c r="Y217" s="356"/>
    </row>
  </sheetData>
  <sheetProtection selectLockedCells="1" selectUnlockedCells="1"/>
  <mergeCells count="62">
    <mergeCell ref="A55:AU55"/>
    <mergeCell ref="M3:M8"/>
    <mergeCell ref="B91:J91"/>
    <mergeCell ref="I4:I8"/>
    <mergeCell ref="N4:AU5"/>
    <mergeCell ref="A2:A8"/>
    <mergeCell ref="J4:L4"/>
    <mergeCell ref="A20:Q20"/>
    <mergeCell ref="A78:AU78"/>
    <mergeCell ref="N7:AU7"/>
    <mergeCell ref="C5:C8"/>
    <mergeCell ref="J5:J8"/>
    <mergeCell ref="A10:Q10"/>
    <mergeCell ref="A18:B18"/>
    <mergeCell ref="B2:B8"/>
    <mergeCell ref="E5:F6"/>
    <mergeCell ref="A56:AU56"/>
    <mergeCell ref="C2:F4"/>
    <mergeCell ref="H2:M2"/>
    <mergeCell ref="E7:E8"/>
    <mergeCell ref="H3:H8"/>
    <mergeCell ref="N3:P3"/>
    <mergeCell ref="L5:L8"/>
    <mergeCell ref="K5:K8"/>
    <mergeCell ref="F7:F8"/>
    <mergeCell ref="A40:Q40"/>
    <mergeCell ref="A62:AU62"/>
    <mergeCell ref="H95:L95"/>
    <mergeCell ref="A36:F36"/>
    <mergeCell ref="A39:Q39"/>
    <mergeCell ref="A38:Q38"/>
    <mergeCell ref="A11:Q11"/>
    <mergeCell ref="A41:Q41"/>
    <mergeCell ref="C34:F34"/>
    <mergeCell ref="A82:Q82"/>
    <mergeCell ref="A83:Q83"/>
    <mergeCell ref="H97:L97"/>
    <mergeCell ref="A86:M86"/>
    <mergeCell ref="A89:M89"/>
    <mergeCell ref="A84:F84"/>
    <mergeCell ref="H94:L94"/>
    <mergeCell ref="N90:P90"/>
    <mergeCell ref="B117:F117"/>
    <mergeCell ref="A21:Q21"/>
    <mergeCell ref="B102:Q102"/>
    <mergeCell ref="A88:M88"/>
    <mergeCell ref="A87:M87"/>
    <mergeCell ref="A85:M85"/>
    <mergeCell ref="H96:L96"/>
    <mergeCell ref="A63:AU63"/>
    <mergeCell ref="A69:AU69"/>
    <mergeCell ref="A103:Q103"/>
    <mergeCell ref="A1:Q1"/>
    <mergeCell ref="C27:F27"/>
    <mergeCell ref="C33:F33"/>
    <mergeCell ref="A28:Q28"/>
    <mergeCell ref="A34:B34"/>
    <mergeCell ref="N2:AU2"/>
    <mergeCell ref="Q3:AU3"/>
    <mergeCell ref="G2:G8"/>
    <mergeCell ref="D5:D8"/>
    <mergeCell ref="I3:L3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0" r:id="rId1"/>
  <ignoredErrors>
    <ignoredError sqref="H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41"/>
  <sheetViews>
    <sheetView view="pageBreakPreview" zoomScale="90" zoomScaleNormal="50" zoomScaleSheetLayoutView="90" zoomScalePageLayoutView="0" workbookViewId="0" topLeftCell="A1">
      <selection activeCell="AV2" sqref="AV2:AV8"/>
    </sheetView>
  </sheetViews>
  <sheetFormatPr defaultColWidth="9.00390625" defaultRowHeight="12.75"/>
  <cols>
    <col min="1" max="1" width="9.375" style="13" customWidth="1"/>
    <col min="2" max="2" width="46.625" style="14" customWidth="1"/>
    <col min="3" max="3" width="5.375" style="15" customWidth="1"/>
    <col min="4" max="4" width="5.875" style="16" customWidth="1"/>
    <col min="5" max="5" width="5.25390625" style="16" customWidth="1"/>
    <col min="6" max="6" width="5.125" style="15" customWidth="1"/>
    <col min="7" max="7" width="7.25390625" style="15" hidden="1" customWidth="1"/>
    <col min="8" max="8" width="9.25390625" style="15" hidden="1" customWidth="1"/>
    <col min="9" max="9" width="9.25390625" style="14" customWidth="1"/>
    <col min="10" max="10" width="8.25390625" style="14" customWidth="1"/>
    <col min="11" max="11" width="7.625" style="14" customWidth="1"/>
    <col min="12" max="12" width="8.375" style="14" customWidth="1"/>
    <col min="13" max="13" width="9.875" style="14" hidden="1" customWidth="1"/>
    <col min="14" max="14" width="16.25390625" style="14" customWidth="1"/>
    <col min="15" max="15" width="7.625" style="14" hidden="1" customWidth="1"/>
    <col min="16" max="16" width="7.125" style="14" hidden="1" customWidth="1"/>
    <col min="17" max="17" width="10.375" style="14" hidden="1" customWidth="1"/>
    <col min="18" max="18" width="4.625" style="14" hidden="1" customWidth="1"/>
    <col min="19" max="19" width="10.25390625" style="14" hidden="1" customWidth="1"/>
    <col min="20" max="24" width="0" style="14" hidden="1" customWidth="1"/>
    <col min="25" max="26" width="0" style="354" hidden="1" customWidth="1"/>
    <col min="27" max="46" width="0" style="14" hidden="1" customWidth="1"/>
    <col min="47" max="47" width="0" style="354" hidden="1" customWidth="1"/>
    <col min="48" max="48" width="27.75390625" style="14" customWidth="1"/>
    <col min="49" max="16384" width="9.125" style="14" customWidth="1"/>
  </cols>
  <sheetData>
    <row r="1" spans="1:47" s="17" customFormat="1" ht="18.75">
      <c r="A1" s="1191" t="s">
        <v>311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3"/>
      <c r="Y1" s="631"/>
      <c r="Z1" s="631"/>
      <c r="AU1" s="631"/>
    </row>
    <row r="2" spans="1:48" s="17" customFormat="1" ht="33" customHeight="1">
      <c r="A2" s="1194" t="s">
        <v>28</v>
      </c>
      <c r="B2" s="1172" t="s">
        <v>79</v>
      </c>
      <c r="C2" s="1195" t="s">
        <v>210</v>
      </c>
      <c r="D2" s="1195"/>
      <c r="E2" s="1196"/>
      <c r="F2" s="1196"/>
      <c r="G2" s="1190" t="s">
        <v>184</v>
      </c>
      <c r="H2" s="1172" t="s">
        <v>83</v>
      </c>
      <c r="I2" s="1172"/>
      <c r="J2" s="1172"/>
      <c r="K2" s="1172"/>
      <c r="L2" s="1172"/>
      <c r="M2" s="1173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1184" t="s">
        <v>310</v>
      </c>
    </row>
    <row r="3" spans="1:48" s="17" customFormat="1" ht="17.25" customHeight="1">
      <c r="A3" s="1194"/>
      <c r="B3" s="1172"/>
      <c r="C3" s="1195"/>
      <c r="D3" s="1195"/>
      <c r="E3" s="1196"/>
      <c r="F3" s="1196"/>
      <c r="G3" s="1190"/>
      <c r="H3" s="1190" t="s">
        <v>29</v>
      </c>
      <c r="I3" s="1178" t="s">
        <v>84</v>
      </c>
      <c r="J3" s="1178"/>
      <c r="K3" s="1178"/>
      <c r="L3" s="1178"/>
      <c r="M3" s="1190" t="s">
        <v>86</v>
      </c>
      <c r="N3" s="1172" t="s">
        <v>90</v>
      </c>
      <c r="O3" s="1173"/>
      <c r="P3" s="1173"/>
      <c r="Q3" s="1151" t="s">
        <v>121</v>
      </c>
      <c r="R3" s="1151"/>
      <c r="S3" s="1151"/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1151"/>
      <c r="AF3" s="1151"/>
      <c r="AG3" s="1151"/>
      <c r="AH3" s="1151"/>
      <c r="AI3" s="1151"/>
      <c r="AJ3" s="1151"/>
      <c r="AK3" s="1151"/>
      <c r="AL3" s="1151"/>
      <c r="AM3" s="1151"/>
      <c r="AN3" s="1151"/>
      <c r="AO3" s="1151"/>
      <c r="AP3" s="1151"/>
      <c r="AQ3" s="1151"/>
      <c r="AR3" s="1151"/>
      <c r="AS3" s="1151"/>
      <c r="AT3" s="1151"/>
      <c r="AU3" s="1151"/>
      <c r="AV3" s="1184"/>
    </row>
    <row r="4" spans="1:48" s="17" customFormat="1" ht="15.75" customHeight="1">
      <c r="A4" s="1194"/>
      <c r="B4" s="1172"/>
      <c r="C4" s="1195"/>
      <c r="D4" s="1195"/>
      <c r="E4" s="1196"/>
      <c r="F4" s="1196"/>
      <c r="G4" s="1190"/>
      <c r="H4" s="1173"/>
      <c r="I4" s="1190" t="s">
        <v>85</v>
      </c>
      <c r="J4" s="1172" t="s">
        <v>89</v>
      </c>
      <c r="K4" s="1173"/>
      <c r="L4" s="1173"/>
      <c r="M4" s="1173"/>
      <c r="N4" s="1178"/>
      <c r="O4" s="1178"/>
      <c r="P4" s="1178"/>
      <c r="Q4" s="1178"/>
      <c r="R4" s="1178"/>
      <c r="S4" s="1178"/>
      <c r="T4" s="1178"/>
      <c r="U4" s="1178"/>
      <c r="V4" s="1178"/>
      <c r="W4" s="1178"/>
      <c r="X4" s="1178"/>
      <c r="Y4" s="1178"/>
      <c r="Z4" s="1178"/>
      <c r="AA4" s="1178"/>
      <c r="AB4" s="1178"/>
      <c r="AC4" s="1178"/>
      <c r="AD4" s="1178"/>
      <c r="AE4" s="1178"/>
      <c r="AF4" s="1178"/>
      <c r="AG4" s="1178"/>
      <c r="AH4" s="1178"/>
      <c r="AI4" s="1178"/>
      <c r="AJ4" s="1178"/>
      <c r="AK4" s="1178"/>
      <c r="AL4" s="1178"/>
      <c r="AM4" s="1178"/>
      <c r="AN4" s="1178"/>
      <c r="AO4" s="1178"/>
      <c r="AP4" s="1178"/>
      <c r="AQ4" s="1178"/>
      <c r="AR4" s="1178"/>
      <c r="AS4" s="1178"/>
      <c r="AT4" s="1178"/>
      <c r="AU4" s="1178"/>
      <c r="AV4" s="1184"/>
    </row>
    <row r="5" spans="1:48" s="17" customFormat="1" ht="12.75" customHeight="1">
      <c r="A5" s="1194"/>
      <c r="B5" s="1172"/>
      <c r="C5" s="1190" t="s">
        <v>30</v>
      </c>
      <c r="D5" s="1190" t="s">
        <v>31</v>
      </c>
      <c r="E5" s="1198" t="s">
        <v>80</v>
      </c>
      <c r="F5" s="1198"/>
      <c r="G5" s="1190"/>
      <c r="H5" s="1173"/>
      <c r="I5" s="1197"/>
      <c r="J5" s="1190" t="s">
        <v>32</v>
      </c>
      <c r="K5" s="1190" t="s">
        <v>88</v>
      </c>
      <c r="L5" s="1190" t="s">
        <v>87</v>
      </c>
      <c r="M5" s="1173"/>
      <c r="N5" s="1178"/>
      <c r="O5" s="1178"/>
      <c r="P5" s="1178"/>
      <c r="Q5" s="1178"/>
      <c r="R5" s="1178"/>
      <c r="S5" s="1178"/>
      <c r="T5" s="1178"/>
      <c r="U5" s="1178"/>
      <c r="V5" s="1178"/>
      <c r="W5" s="1178"/>
      <c r="X5" s="1178"/>
      <c r="Y5" s="1178"/>
      <c r="Z5" s="1178"/>
      <c r="AA5" s="1178"/>
      <c r="AB5" s="1178"/>
      <c r="AC5" s="1178"/>
      <c r="AD5" s="1178"/>
      <c r="AE5" s="1178"/>
      <c r="AF5" s="1178"/>
      <c r="AG5" s="1178"/>
      <c r="AH5" s="1178"/>
      <c r="AI5" s="1178"/>
      <c r="AJ5" s="1178"/>
      <c r="AK5" s="1178"/>
      <c r="AL5" s="1178"/>
      <c r="AM5" s="1178"/>
      <c r="AN5" s="1178"/>
      <c r="AO5" s="1178"/>
      <c r="AP5" s="1178"/>
      <c r="AQ5" s="1178"/>
      <c r="AR5" s="1178"/>
      <c r="AS5" s="1178"/>
      <c r="AT5" s="1178"/>
      <c r="AU5" s="1178"/>
      <c r="AV5" s="1184"/>
    </row>
    <row r="6" spans="1:48" s="17" customFormat="1" ht="15.75">
      <c r="A6" s="1194"/>
      <c r="B6" s="1172"/>
      <c r="C6" s="1190"/>
      <c r="D6" s="1190"/>
      <c r="E6" s="1198"/>
      <c r="F6" s="1198"/>
      <c r="G6" s="1190"/>
      <c r="H6" s="1173"/>
      <c r="I6" s="1197"/>
      <c r="J6" s="1190"/>
      <c r="K6" s="1190"/>
      <c r="L6" s="1190"/>
      <c r="M6" s="1173"/>
      <c r="N6" s="612">
        <v>1</v>
      </c>
      <c r="O6" s="612" t="s">
        <v>208</v>
      </c>
      <c r="P6" s="612" t="s">
        <v>209</v>
      </c>
      <c r="Q6" s="612">
        <v>3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352">
        <v>4</v>
      </c>
      <c r="AV6" s="1184"/>
    </row>
    <row r="7" spans="1:48" s="17" customFormat="1" ht="44.25" customHeight="1">
      <c r="A7" s="1194"/>
      <c r="B7" s="1172"/>
      <c r="C7" s="1190"/>
      <c r="D7" s="1190"/>
      <c r="E7" s="1183" t="s">
        <v>81</v>
      </c>
      <c r="F7" s="1182" t="s">
        <v>82</v>
      </c>
      <c r="G7" s="1190"/>
      <c r="H7" s="1173"/>
      <c r="I7" s="1197"/>
      <c r="J7" s="1190"/>
      <c r="K7" s="1190"/>
      <c r="L7" s="1190"/>
      <c r="M7" s="1173"/>
      <c r="N7" s="1172"/>
      <c r="O7" s="1172"/>
      <c r="P7" s="1172"/>
      <c r="Q7" s="1172"/>
      <c r="R7" s="1172"/>
      <c r="S7" s="1172"/>
      <c r="T7" s="1172"/>
      <c r="U7" s="1172"/>
      <c r="V7" s="1172"/>
      <c r="W7" s="1172"/>
      <c r="X7" s="1172"/>
      <c r="Y7" s="1172"/>
      <c r="Z7" s="1172"/>
      <c r="AA7" s="1172"/>
      <c r="AB7" s="1172"/>
      <c r="AC7" s="1172"/>
      <c r="AD7" s="1172"/>
      <c r="AE7" s="1172"/>
      <c r="AF7" s="1172"/>
      <c r="AG7" s="1172"/>
      <c r="AH7" s="1172"/>
      <c r="AI7" s="1172"/>
      <c r="AJ7" s="1172"/>
      <c r="AK7" s="1172"/>
      <c r="AL7" s="1172"/>
      <c r="AM7" s="1172"/>
      <c r="AN7" s="1172"/>
      <c r="AO7" s="1172"/>
      <c r="AP7" s="1172"/>
      <c r="AQ7" s="1172"/>
      <c r="AR7" s="1172"/>
      <c r="AS7" s="1172"/>
      <c r="AT7" s="1172"/>
      <c r="AU7" s="1172"/>
      <c r="AV7" s="1184"/>
    </row>
    <row r="8" spans="1:48" s="17" customFormat="1" ht="15.75">
      <c r="A8" s="1194"/>
      <c r="B8" s="1172"/>
      <c r="C8" s="1190"/>
      <c r="D8" s="1190"/>
      <c r="E8" s="1183"/>
      <c r="F8" s="1183"/>
      <c r="G8" s="1190"/>
      <c r="H8" s="1173"/>
      <c r="I8" s="1197"/>
      <c r="J8" s="1190"/>
      <c r="K8" s="1190"/>
      <c r="L8" s="1190"/>
      <c r="M8" s="1173"/>
      <c r="N8" s="612"/>
      <c r="O8" s="612">
        <v>9</v>
      </c>
      <c r="P8" s="612">
        <v>9</v>
      </c>
      <c r="Q8" s="612">
        <v>15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352">
        <v>22</v>
      </c>
      <c r="AV8" s="1184"/>
    </row>
    <row r="9" spans="1:48" s="803" customFormat="1" ht="21.75" customHeight="1">
      <c r="A9" s="795" t="s">
        <v>124</v>
      </c>
      <c r="B9" s="796" t="s">
        <v>49</v>
      </c>
      <c r="C9" s="797">
        <v>1</v>
      </c>
      <c r="D9" s="797"/>
      <c r="E9" s="797"/>
      <c r="F9" s="798"/>
      <c r="G9" s="799">
        <v>1.5</v>
      </c>
      <c r="H9" s="797">
        <f>G9*30</f>
        <v>45</v>
      </c>
      <c r="I9" s="800">
        <f>SUM(J9:L9)</f>
        <v>15</v>
      </c>
      <c r="J9" s="801">
        <v>15</v>
      </c>
      <c r="K9" s="797"/>
      <c r="L9" s="797"/>
      <c r="M9" s="797">
        <f>H9-I9</f>
        <v>30</v>
      </c>
      <c r="N9" s="797">
        <v>1</v>
      </c>
      <c r="O9" s="797"/>
      <c r="P9" s="797"/>
      <c r="Q9" s="797"/>
      <c r="R9" s="802"/>
      <c r="S9" s="802" t="s">
        <v>196</v>
      </c>
      <c r="T9" s="802">
        <v>1</v>
      </c>
      <c r="U9" s="802"/>
      <c r="V9" s="802">
        <v>1</v>
      </c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</row>
    <row r="10" spans="1:48" s="803" customFormat="1" ht="21.75" customHeight="1">
      <c r="A10" s="795" t="s">
        <v>125</v>
      </c>
      <c r="B10" s="796" t="s">
        <v>46</v>
      </c>
      <c r="C10" s="797"/>
      <c r="D10" s="804">
        <v>1</v>
      </c>
      <c r="E10" s="805"/>
      <c r="F10" s="806"/>
      <c r="G10" s="799">
        <v>1.5</v>
      </c>
      <c r="H10" s="797">
        <f>G10*30</f>
        <v>45</v>
      </c>
      <c r="I10" s="800">
        <f>SUM(J10:L10)</f>
        <v>15</v>
      </c>
      <c r="J10" s="797">
        <v>5</v>
      </c>
      <c r="K10" s="797"/>
      <c r="L10" s="797">
        <v>10</v>
      </c>
      <c r="M10" s="797">
        <f>H10-I10</f>
        <v>30</v>
      </c>
      <c r="N10" s="797">
        <v>1</v>
      </c>
      <c r="O10" s="797"/>
      <c r="P10" s="797"/>
      <c r="Q10" s="797"/>
      <c r="R10" s="802"/>
      <c r="S10" s="802" t="s">
        <v>197</v>
      </c>
      <c r="T10" s="802">
        <v>2</v>
      </c>
      <c r="U10" s="802">
        <v>1</v>
      </c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2"/>
      <c r="AI10" s="802"/>
      <c r="AJ10" s="802"/>
      <c r="AK10" s="802"/>
      <c r="AL10" s="802"/>
      <c r="AM10" s="802"/>
      <c r="AN10" s="802"/>
      <c r="AO10" s="802"/>
      <c r="AP10" s="802"/>
      <c r="AQ10" s="802"/>
      <c r="AR10" s="802"/>
      <c r="AS10" s="802"/>
      <c r="AT10" s="802"/>
      <c r="AU10" s="802"/>
      <c r="AV10" s="802"/>
    </row>
    <row r="11" spans="1:48" s="803" customFormat="1" ht="33.75" customHeight="1" hidden="1">
      <c r="A11" s="807" t="s">
        <v>110</v>
      </c>
      <c r="B11" s="802"/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2"/>
      <c r="AA11" s="802"/>
      <c r="AB11" s="802"/>
      <c r="AC11" s="802"/>
      <c r="AD11" s="802"/>
      <c r="AE11" s="802"/>
      <c r="AF11" s="802"/>
      <c r="AG11" s="802"/>
      <c r="AH11" s="802"/>
      <c r="AI11" s="802"/>
      <c r="AJ11" s="802"/>
      <c r="AK11" s="802"/>
      <c r="AL11" s="802"/>
      <c r="AM11" s="802"/>
      <c r="AN11" s="802"/>
      <c r="AO11" s="802"/>
      <c r="AP11" s="802"/>
      <c r="AQ11" s="802"/>
      <c r="AR11" s="802"/>
      <c r="AS11" s="802"/>
      <c r="AT11" s="802"/>
      <c r="AU11" s="802"/>
      <c r="AV11" s="802"/>
    </row>
    <row r="12" spans="1:48" s="814" customFormat="1" ht="35.25" customHeight="1">
      <c r="A12" s="808" t="s">
        <v>248</v>
      </c>
      <c r="B12" s="809" t="s">
        <v>69</v>
      </c>
      <c r="C12" s="810">
        <v>1</v>
      </c>
      <c r="D12" s="811"/>
      <c r="E12" s="811"/>
      <c r="F12" s="811"/>
      <c r="G12" s="812">
        <v>3</v>
      </c>
      <c r="H12" s="811">
        <f>G12*30</f>
        <v>90</v>
      </c>
      <c r="I12" s="811">
        <f>SUM(J12:L12)</f>
        <v>30</v>
      </c>
      <c r="J12" s="811">
        <v>20</v>
      </c>
      <c r="K12" s="811"/>
      <c r="L12" s="811">
        <v>10</v>
      </c>
      <c r="M12" s="811">
        <f>H12-I12</f>
        <v>60</v>
      </c>
      <c r="N12" s="810">
        <v>2</v>
      </c>
      <c r="O12" s="810"/>
      <c r="P12" s="811"/>
      <c r="Q12" s="811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813"/>
      <c r="AS12" s="813"/>
      <c r="AT12" s="813"/>
      <c r="AU12" s="813"/>
      <c r="AV12" s="813"/>
    </row>
    <row r="13" spans="1:48" s="803" customFormat="1" ht="33" customHeight="1">
      <c r="A13" s="805" t="s">
        <v>124</v>
      </c>
      <c r="B13" s="815" t="s">
        <v>52</v>
      </c>
      <c r="C13" s="797"/>
      <c r="D13" s="804">
        <v>1</v>
      </c>
      <c r="E13" s="805"/>
      <c r="F13" s="806"/>
      <c r="G13" s="799">
        <v>3</v>
      </c>
      <c r="H13" s="816">
        <f>G13*30</f>
        <v>90</v>
      </c>
      <c r="I13" s="816">
        <f>SUM(J13:L13)</f>
        <v>30</v>
      </c>
      <c r="J13" s="816"/>
      <c r="K13" s="816"/>
      <c r="L13" s="816">
        <v>30</v>
      </c>
      <c r="M13" s="797">
        <f>H13-I13</f>
        <v>60</v>
      </c>
      <c r="N13" s="801">
        <v>2</v>
      </c>
      <c r="O13" s="801"/>
      <c r="P13" s="801"/>
      <c r="Q13" s="797"/>
      <c r="R13" s="802"/>
      <c r="S13" s="802" t="s">
        <v>196</v>
      </c>
      <c r="T13" s="802"/>
      <c r="U13" s="802"/>
      <c r="V13" s="802">
        <v>1</v>
      </c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2"/>
      <c r="AI13" s="802"/>
      <c r="AJ13" s="802"/>
      <c r="AK13" s="802"/>
      <c r="AL13" s="802"/>
      <c r="AM13" s="802"/>
      <c r="AN13" s="802"/>
      <c r="AO13" s="802"/>
      <c r="AP13" s="802"/>
      <c r="AQ13" s="802"/>
      <c r="AR13" s="802"/>
      <c r="AS13" s="802"/>
      <c r="AT13" s="802"/>
      <c r="AU13" s="802"/>
      <c r="AV13" s="802"/>
    </row>
    <row r="14" spans="1:48" s="819" customFormat="1" ht="27" customHeight="1">
      <c r="A14" s="805"/>
      <c r="B14" s="796" t="s">
        <v>34</v>
      </c>
      <c r="C14" s="797"/>
      <c r="D14" s="805" t="s">
        <v>211</v>
      </c>
      <c r="E14" s="805"/>
      <c r="F14" s="806"/>
      <c r="G14" s="799"/>
      <c r="H14" s="797"/>
      <c r="I14" s="800">
        <f>J14+K14+L14</f>
        <v>0</v>
      </c>
      <c r="J14" s="797"/>
      <c r="K14" s="797"/>
      <c r="L14" s="797"/>
      <c r="M14" s="797"/>
      <c r="N14" s="804" t="s">
        <v>36</v>
      </c>
      <c r="O14" s="804" t="s">
        <v>36</v>
      </c>
      <c r="P14" s="804" t="s">
        <v>36</v>
      </c>
      <c r="Q14" s="804"/>
      <c r="R14" s="817"/>
      <c r="S14" s="818" t="s">
        <v>199</v>
      </c>
      <c r="T14" s="817"/>
      <c r="U14" s="817"/>
      <c r="V14" s="817"/>
      <c r="W14" s="817"/>
      <c r="X14" s="817"/>
      <c r="Y14" s="817"/>
      <c r="Z14" s="817"/>
      <c r="AA14" s="817"/>
      <c r="AB14" s="817"/>
      <c r="AC14" s="817"/>
      <c r="AD14" s="817"/>
      <c r="AE14" s="817"/>
      <c r="AF14" s="817"/>
      <c r="AG14" s="817"/>
      <c r="AH14" s="817"/>
      <c r="AI14" s="817"/>
      <c r="AJ14" s="817"/>
      <c r="AK14" s="817"/>
      <c r="AL14" s="817"/>
      <c r="AM14" s="817"/>
      <c r="AN14" s="817"/>
      <c r="AO14" s="817"/>
      <c r="AP14" s="817"/>
      <c r="AQ14" s="817"/>
      <c r="AR14" s="817"/>
      <c r="AS14" s="817"/>
      <c r="AT14" s="817"/>
      <c r="AU14" s="817"/>
      <c r="AV14" s="817"/>
    </row>
    <row r="15" spans="1:48" s="803" customFormat="1" ht="55.5" customHeight="1" hidden="1" thickBot="1">
      <c r="A15" s="1187"/>
      <c r="B15" s="1188"/>
      <c r="C15" s="1188"/>
      <c r="D15" s="1188"/>
      <c r="E15" s="1188"/>
      <c r="F15" s="1188"/>
      <c r="G15" s="1188"/>
      <c r="H15" s="1188"/>
      <c r="I15" s="1188"/>
      <c r="J15" s="1188"/>
      <c r="K15" s="1188"/>
      <c r="L15" s="1188"/>
      <c r="M15" s="1188"/>
      <c r="N15" s="1188"/>
      <c r="O15" s="1188"/>
      <c r="P15" s="1188"/>
      <c r="Q15" s="1188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2"/>
      <c r="AI15" s="802"/>
      <c r="AJ15" s="802"/>
      <c r="AK15" s="802"/>
      <c r="AL15" s="802"/>
      <c r="AM15" s="802"/>
      <c r="AN15" s="802"/>
      <c r="AO15" s="802"/>
      <c r="AP15" s="802"/>
      <c r="AQ15" s="802"/>
      <c r="AR15" s="802"/>
      <c r="AS15" s="802"/>
      <c r="AT15" s="802"/>
      <c r="AU15" s="802"/>
      <c r="AV15" s="802"/>
    </row>
    <row r="16" spans="1:48" s="803" customFormat="1" ht="18" customHeight="1" hidden="1" thickBot="1">
      <c r="A16" s="1189" t="s">
        <v>232</v>
      </c>
      <c r="B16" s="1189"/>
      <c r="C16" s="1189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6"/>
      <c r="O16" s="1186"/>
      <c r="P16" s="1186"/>
      <c r="Q16" s="1186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  <c r="AJ16" s="802"/>
      <c r="AK16" s="802"/>
      <c r="AL16" s="802"/>
      <c r="AM16" s="802"/>
      <c r="AN16" s="802"/>
      <c r="AO16" s="802"/>
      <c r="AP16" s="802"/>
      <c r="AQ16" s="802"/>
      <c r="AR16" s="802"/>
      <c r="AS16" s="802"/>
      <c r="AT16" s="802"/>
      <c r="AU16" s="802"/>
      <c r="AV16" s="802">
        <f>51*30</f>
        <v>1530</v>
      </c>
    </row>
    <row r="17" spans="1:49" s="803" customFormat="1" ht="18" customHeight="1" hidden="1" thickBot="1">
      <c r="A17" s="1185" t="s">
        <v>233</v>
      </c>
      <c r="B17" s="1186"/>
      <c r="C17" s="1186"/>
      <c r="D17" s="1186"/>
      <c r="E17" s="1186"/>
      <c r="F17" s="1186"/>
      <c r="G17" s="1186"/>
      <c r="H17" s="1186"/>
      <c r="I17" s="1186"/>
      <c r="J17" s="1186"/>
      <c r="K17" s="1186"/>
      <c r="L17" s="1186"/>
      <c r="M17" s="1186"/>
      <c r="N17" s="1186"/>
      <c r="O17" s="1186"/>
      <c r="P17" s="1186"/>
      <c r="Q17" s="1186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  <c r="AJ17" s="802"/>
      <c r="AK17" s="802"/>
      <c r="AL17" s="802"/>
      <c r="AM17" s="802"/>
      <c r="AN17" s="802"/>
      <c r="AO17" s="802"/>
      <c r="AP17" s="802"/>
      <c r="AQ17" s="802"/>
      <c r="AR17" s="802"/>
      <c r="AS17" s="802"/>
      <c r="AT17" s="802"/>
      <c r="AU17" s="802"/>
      <c r="AV17" s="802"/>
      <c r="AW17" s="803">
        <f>37.5*30</f>
        <v>1125</v>
      </c>
    </row>
    <row r="18" spans="1:48" s="828" customFormat="1" ht="33" customHeight="1">
      <c r="A18" s="820" t="s">
        <v>261</v>
      </c>
      <c r="B18" s="821" t="s">
        <v>47</v>
      </c>
      <c r="C18" s="810">
        <v>1</v>
      </c>
      <c r="D18" s="810"/>
      <c r="E18" s="810"/>
      <c r="F18" s="822"/>
      <c r="G18" s="823">
        <f>H18/30</f>
        <v>6</v>
      </c>
      <c r="H18" s="810">
        <v>180</v>
      </c>
      <c r="I18" s="824">
        <v>60</v>
      </c>
      <c r="J18" s="825">
        <v>30</v>
      </c>
      <c r="K18" s="810">
        <v>15</v>
      </c>
      <c r="L18" s="810">
        <v>15</v>
      </c>
      <c r="M18" s="810">
        <f>H18-I18</f>
        <v>120</v>
      </c>
      <c r="N18" s="810">
        <v>4</v>
      </c>
      <c r="O18" s="810"/>
      <c r="P18" s="810"/>
      <c r="Q18" s="810"/>
      <c r="R18" s="826"/>
      <c r="S18" s="813"/>
      <c r="T18" s="813" t="s">
        <v>193</v>
      </c>
      <c r="U18" s="813" t="s">
        <v>194</v>
      </c>
      <c r="V18" s="813" t="s">
        <v>195</v>
      </c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7"/>
      <c r="AV18" s="813"/>
    </row>
    <row r="19" spans="1:48" s="828" customFormat="1" ht="35.25" customHeight="1">
      <c r="A19" s="820" t="s">
        <v>263</v>
      </c>
      <c r="B19" s="821" t="s">
        <v>54</v>
      </c>
      <c r="C19" s="810">
        <v>1</v>
      </c>
      <c r="D19" s="810"/>
      <c r="E19" s="810"/>
      <c r="F19" s="822"/>
      <c r="G19" s="823">
        <f>H19/30</f>
        <v>4</v>
      </c>
      <c r="H19" s="810">
        <v>120</v>
      </c>
      <c r="I19" s="824">
        <f>J19+K19+L19</f>
        <v>45</v>
      </c>
      <c r="J19" s="825">
        <v>15</v>
      </c>
      <c r="K19" s="810">
        <v>30</v>
      </c>
      <c r="L19" s="810"/>
      <c r="M19" s="810">
        <f>H19-I19</f>
        <v>75</v>
      </c>
      <c r="N19" s="810">
        <v>3</v>
      </c>
      <c r="O19" s="810"/>
      <c r="P19" s="810"/>
      <c r="Q19" s="810"/>
      <c r="R19" s="826"/>
      <c r="S19" s="813" t="s">
        <v>196</v>
      </c>
      <c r="T19" s="813">
        <v>2</v>
      </c>
      <c r="U19" s="813">
        <v>1</v>
      </c>
      <c r="V19" s="813">
        <v>1</v>
      </c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7"/>
      <c r="AV19" s="813"/>
    </row>
    <row r="20" spans="1:48" s="828" customFormat="1" ht="15.75" customHeight="1">
      <c r="A20" s="820" t="s">
        <v>266</v>
      </c>
      <c r="B20" s="821" t="s">
        <v>51</v>
      </c>
      <c r="C20" s="810"/>
      <c r="D20" s="810">
        <v>1</v>
      </c>
      <c r="E20" s="810"/>
      <c r="F20" s="829"/>
      <c r="G20" s="823">
        <f>H20/30</f>
        <v>6</v>
      </c>
      <c r="H20" s="810">
        <v>180</v>
      </c>
      <c r="I20" s="824">
        <v>60</v>
      </c>
      <c r="J20" s="825">
        <v>30</v>
      </c>
      <c r="K20" s="810">
        <v>15</v>
      </c>
      <c r="L20" s="810">
        <v>15</v>
      </c>
      <c r="M20" s="810">
        <f>H20-I20</f>
        <v>120</v>
      </c>
      <c r="N20" s="810">
        <v>4</v>
      </c>
      <c r="O20" s="810"/>
      <c r="P20" s="810"/>
      <c r="Q20" s="810"/>
      <c r="R20" s="826"/>
      <c r="S20" s="813"/>
      <c r="T20" s="813" t="s">
        <v>193</v>
      </c>
      <c r="U20" s="813" t="s">
        <v>194</v>
      </c>
      <c r="V20" s="813" t="s">
        <v>195</v>
      </c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6"/>
      <c r="AJ20" s="826"/>
      <c r="AK20" s="826"/>
      <c r="AL20" s="826"/>
      <c r="AM20" s="826"/>
      <c r="AN20" s="826"/>
      <c r="AO20" s="826"/>
      <c r="AP20" s="826"/>
      <c r="AQ20" s="826"/>
      <c r="AR20" s="826"/>
      <c r="AS20" s="826"/>
      <c r="AT20" s="826"/>
      <c r="AU20" s="827"/>
      <c r="AV20" s="813"/>
    </row>
    <row r="21" spans="1:214" s="813" customFormat="1" ht="33.75" customHeight="1">
      <c r="A21" s="830" t="s">
        <v>171</v>
      </c>
      <c r="B21" s="831" t="s">
        <v>273</v>
      </c>
      <c r="C21" s="832"/>
      <c r="D21" s="810">
        <v>1</v>
      </c>
      <c r="E21" s="832"/>
      <c r="F21" s="832"/>
      <c r="G21" s="823">
        <v>3</v>
      </c>
      <c r="H21" s="810">
        <f>G21*30</f>
        <v>90</v>
      </c>
      <c r="I21" s="810">
        <f>J21+L21+K21</f>
        <v>30</v>
      </c>
      <c r="J21" s="810">
        <v>15</v>
      </c>
      <c r="K21" s="810"/>
      <c r="L21" s="810">
        <v>15</v>
      </c>
      <c r="M21" s="810">
        <f>H21-I21</f>
        <v>60</v>
      </c>
      <c r="N21" s="810">
        <v>2</v>
      </c>
      <c r="O21" s="810"/>
      <c r="P21" s="832"/>
      <c r="Q21" s="832"/>
      <c r="AW21" s="814"/>
      <c r="AX21" s="814"/>
      <c r="AY21" s="814"/>
      <c r="AZ21" s="814"/>
      <c r="BA21" s="814"/>
      <c r="BB21" s="814"/>
      <c r="BC21" s="814"/>
      <c r="BD21" s="814"/>
      <c r="BE21" s="814"/>
      <c r="BF21" s="814"/>
      <c r="BG21" s="814"/>
      <c r="BH21" s="814"/>
      <c r="BI21" s="814"/>
      <c r="BJ21" s="814"/>
      <c r="BK21" s="814"/>
      <c r="BL21" s="814"/>
      <c r="BM21" s="814"/>
      <c r="BN21" s="814"/>
      <c r="BO21" s="814"/>
      <c r="BP21" s="814"/>
      <c r="BQ21" s="814"/>
      <c r="BR21" s="814"/>
      <c r="BS21" s="814"/>
      <c r="BT21" s="814"/>
      <c r="BU21" s="814"/>
      <c r="BV21" s="814"/>
      <c r="BW21" s="814"/>
      <c r="BX21" s="814"/>
      <c r="BY21" s="814"/>
      <c r="BZ21" s="814"/>
      <c r="CA21" s="814"/>
      <c r="CB21" s="814"/>
      <c r="CC21" s="814"/>
      <c r="CD21" s="814"/>
      <c r="CE21" s="814"/>
      <c r="CF21" s="814"/>
      <c r="CG21" s="814"/>
      <c r="CH21" s="814"/>
      <c r="CI21" s="814"/>
      <c r="CJ21" s="814"/>
      <c r="CK21" s="814"/>
      <c r="CL21" s="814"/>
      <c r="CM21" s="814"/>
      <c r="CN21" s="814"/>
      <c r="CO21" s="814"/>
      <c r="CP21" s="814"/>
      <c r="CQ21" s="814"/>
      <c r="CR21" s="814"/>
      <c r="CS21" s="814"/>
      <c r="CT21" s="814"/>
      <c r="CU21" s="814"/>
      <c r="CV21" s="814"/>
      <c r="CW21" s="814"/>
      <c r="CX21" s="814"/>
      <c r="CY21" s="814"/>
      <c r="CZ21" s="814"/>
      <c r="DA21" s="814"/>
      <c r="DB21" s="814"/>
      <c r="DC21" s="814"/>
      <c r="DD21" s="814"/>
      <c r="DE21" s="814"/>
      <c r="DF21" s="814"/>
      <c r="DG21" s="814"/>
      <c r="DH21" s="814"/>
      <c r="DI21" s="814"/>
      <c r="DJ21" s="814"/>
      <c r="DK21" s="814"/>
      <c r="DL21" s="814"/>
      <c r="DM21" s="814"/>
      <c r="DN21" s="814"/>
      <c r="DO21" s="814"/>
      <c r="DP21" s="814"/>
      <c r="DQ21" s="814"/>
      <c r="DR21" s="814"/>
      <c r="DS21" s="814"/>
      <c r="DT21" s="814"/>
      <c r="DU21" s="814"/>
      <c r="DV21" s="814"/>
      <c r="DW21" s="814"/>
      <c r="DX21" s="814"/>
      <c r="DY21" s="814"/>
      <c r="DZ21" s="814"/>
      <c r="EA21" s="814"/>
      <c r="EB21" s="814"/>
      <c r="EC21" s="814"/>
      <c r="ED21" s="814"/>
      <c r="EE21" s="814"/>
      <c r="EF21" s="814"/>
      <c r="EG21" s="814"/>
      <c r="EH21" s="814"/>
      <c r="EI21" s="814"/>
      <c r="EJ21" s="814"/>
      <c r="EK21" s="814"/>
      <c r="EL21" s="814"/>
      <c r="EM21" s="814"/>
      <c r="EN21" s="814"/>
      <c r="EO21" s="814"/>
      <c r="EP21" s="814"/>
      <c r="EQ21" s="814"/>
      <c r="ER21" s="814"/>
      <c r="ES21" s="814"/>
      <c r="ET21" s="814"/>
      <c r="EU21" s="814"/>
      <c r="EV21" s="814"/>
      <c r="EW21" s="814"/>
      <c r="EX21" s="814"/>
      <c r="EY21" s="814"/>
      <c r="EZ21" s="814"/>
      <c r="FA21" s="814"/>
      <c r="FB21" s="814"/>
      <c r="FC21" s="814"/>
      <c r="FD21" s="814"/>
      <c r="FE21" s="814"/>
      <c r="FF21" s="814"/>
      <c r="FG21" s="814"/>
      <c r="FH21" s="814"/>
      <c r="FI21" s="814"/>
      <c r="FJ21" s="814"/>
      <c r="FK21" s="814"/>
      <c r="FL21" s="814"/>
      <c r="FM21" s="814"/>
      <c r="FN21" s="814"/>
      <c r="FO21" s="814"/>
      <c r="FP21" s="814"/>
      <c r="FQ21" s="814"/>
      <c r="FR21" s="814"/>
      <c r="FS21" s="814"/>
      <c r="FT21" s="814"/>
      <c r="FU21" s="814"/>
      <c r="FV21" s="814"/>
      <c r="FW21" s="814"/>
      <c r="FX21" s="814"/>
      <c r="FY21" s="814"/>
      <c r="FZ21" s="814"/>
      <c r="GA21" s="814"/>
      <c r="GB21" s="814"/>
      <c r="GC21" s="814"/>
      <c r="GD21" s="814"/>
      <c r="GE21" s="814"/>
      <c r="GF21" s="814"/>
      <c r="GG21" s="814"/>
      <c r="GH21" s="814"/>
      <c r="GI21" s="814"/>
      <c r="GJ21" s="814"/>
      <c r="GK21" s="814"/>
      <c r="GL21" s="814"/>
      <c r="GM21" s="814"/>
      <c r="GN21" s="814"/>
      <c r="GO21" s="814"/>
      <c r="GP21" s="814"/>
      <c r="GQ21" s="814"/>
      <c r="GR21" s="814"/>
      <c r="GS21" s="814"/>
      <c r="GT21" s="814"/>
      <c r="GU21" s="814"/>
      <c r="GV21" s="814"/>
      <c r="GW21" s="814"/>
      <c r="GX21" s="814"/>
      <c r="GY21" s="814"/>
      <c r="GZ21" s="814"/>
      <c r="HA21" s="814"/>
      <c r="HB21" s="814"/>
      <c r="HC21" s="814"/>
      <c r="HD21" s="814"/>
      <c r="HE21" s="814"/>
      <c r="HF21" s="814"/>
    </row>
    <row r="22" spans="1:48" s="803" customFormat="1" ht="18.75">
      <c r="A22" s="817"/>
      <c r="B22" s="817"/>
      <c r="C22" s="817">
        <v>4</v>
      </c>
      <c r="D22" s="817">
        <v>4</v>
      </c>
      <c r="E22" s="817"/>
      <c r="F22" s="817"/>
      <c r="G22" s="817"/>
      <c r="H22" s="817"/>
      <c r="I22" s="817"/>
      <c r="J22" s="817"/>
      <c r="K22" s="817"/>
      <c r="L22" s="817"/>
      <c r="M22" s="817"/>
      <c r="N22" s="817">
        <f>SUM(N9:N21)</f>
        <v>19</v>
      </c>
      <c r="O22" s="817"/>
      <c r="P22" s="817"/>
      <c r="Q22" s="817"/>
      <c r="R22" s="802"/>
      <c r="S22" s="802"/>
      <c r="T22" s="802"/>
      <c r="U22" s="802"/>
      <c r="V22" s="802"/>
      <c r="W22" s="802"/>
      <c r="X22" s="802"/>
      <c r="Y22" s="802"/>
      <c r="Z22" s="802"/>
      <c r="AA22" s="802"/>
      <c r="AB22" s="802"/>
      <c r="AC22" s="802"/>
      <c r="AD22" s="802"/>
      <c r="AE22" s="802"/>
      <c r="AF22" s="802"/>
      <c r="AG22" s="802"/>
      <c r="AH22" s="802"/>
      <c r="AI22" s="802"/>
      <c r="AJ22" s="802"/>
      <c r="AK22" s="802"/>
      <c r="AL22" s="802"/>
      <c r="AM22" s="802"/>
      <c r="AN22" s="802"/>
      <c r="AO22" s="802"/>
      <c r="AP22" s="802"/>
      <c r="AQ22" s="802"/>
      <c r="AR22" s="802"/>
      <c r="AS22" s="802"/>
      <c r="AT22" s="802"/>
      <c r="AU22" s="802"/>
      <c r="AV22" s="802"/>
    </row>
    <row r="23" spans="25:47" s="17" customFormat="1" ht="15.75">
      <c r="Y23" s="611"/>
      <c r="Z23" s="611"/>
      <c r="AU23" s="611"/>
    </row>
    <row r="24" spans="1:47" s="17" customFormat="1" ht="15.75">
      <c r="A24" s="13"/>
      <c r="Y24" s="166"/>
      <c r="Z24" s="166"/>
      <c r="AU24" s="166"/>
    </row>
    <row r="25" spans="1:47" s="17" customFormat="1" ht="15.75">
      <c r="A25" s="13"/>
      <c r="Y25" s="166"/>
      <c r="Z25" s="166"/>
      <c r="AU25" s="166"/>
    </row>
    <row r="26" spans="1:47" s="17" customFormat="1" ht="15.75">
      <c r="A26" s="20"/>
      <c r="B26" s="843"/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Y26" s="166"/>
      <c r="Z26" s="166"/>
      <c r="AU26" s="166"/>
    </row>
    <row r="27" spans="1:48" s="166" customFormat="1" ht="21.75" customHeight="1">
      <c r="A27" s="1158" t="s">
        <v>249</v>
      </c>
      <c r="B27" s="1159"/>
      <c r="C27" s="1159"/>
      <c r="D27" s="1159"/>
      <c r="E27" s="1159"/>
      <c r="F27" s="1159"/>
      <c r="G27" s="1159"/>
      <c r="H27" s="1159"/>
      <c r="I27" s="1159"/>
      <c r="J27" s="1159"/>
      <c r="K27" s="1159"/>
      <c r="L27" s="1159"/>
      <c r="M27" s="1159"/>
      <c r="N27" s="1159"/>
      <c r="O27" s="1159"/>
      <c r="P27" s="1159"/>
      <c r="Q27" s="1160"/>
      <c r="AT27" s="616"/>
      <c r="AV27" s="617"/>
    </row>
    <row r="28" spans="1:48" s="166" customFormat="1" ht="34.5" customHeight="1">
      <c r="A28" s="488"/>
      <c r="B28" s="649"/>
      <c r="C28" s="613"/>
      <c r="D28" s="613"/>
      <c r="E28" s="613"/>
      <c r="F28" s="613"/>
      <c r="G28" s="614"/>
      <c r="H28" s="176"/>
      <c r="I28" s="179"/>
      <c r="J28" s="176"/>
      <c r="K28" s="176"/>
      <c r="L28" s="176"/>
      <c r="M28" s="176"/>
      <c r="N28" s="615"/>
      <c r="O28" s="615"/>
      <c r="P28" s="615"/>
      <c r="Q28" s="615"/>
      <c r="AT28" s="616"/>
      <c r="AV28" s="617"/>
    </row>
    <row r="29" spans="1:48" s="166" customFormat="1" ht="34.5" customHeight="1">
      <c r="A29" s="656"/>
      <c r="B29" s="657" t="s">
        <v>234</v>
      </c>
      <c r="C29" s="518"/>
      <c r="D29" s="431">
        <v>1</v>
      </c>
      <c r="E29" s="519"/>
      <c r="F29" s="519"/>
      <c r="G29" s="520">
        <v>3</v>
      </c>
      <c r="H29" s="521">
        <f aca="true" t="shared" si="0" ref="H29:H37">G29*30</f>
        <v>90</v>
      </c>
      <c r="I29" s="431">
        <v>30</v>
      </c>
      <c r="J29" s="431">
        <v>15</v>
      </c>
      <c r="K29" s="431"/>
      <c r="L29" s="431">
        <v>15</v>
      </c>
      <c r="M29" s="171">
        <f>H29-I29</f>
        <v>60</v>
      </c>
      <c r="N29" s="522">
        <v>2</v>
      </c>
      <c r="O29" s="295"/>
      <c r="P29" s="523"/>
      <c r="Q29" s="524"/>
      <c r="AT29" s="616"/>
      <c r="AV29" s="617"/>
    </row>
    <row r="30" spans="1:48" s="166" customFormat="1" ht="34.5" customHeight="1">
      <c r="A30" s="488"/>
      <c r="B30" s="662" t="s">
        <v>250</v>
      </c>
      <c r="C30" s="663">
        <v>3</v>
      </c>
      <c r="D30" s="176"/>
      <c r="E30" s="663"/>
      <c r="F30" s="663"/>
      <c r="G30" s="614">
        <v>7.5</v>
      </c>
      <c r="H30" s="521">
        <f t="shared" si="0"/>
        <v>225</v>
      </c>
      <c r="I30" s="176">
        <v>75</v>
      </c>
      <c r="J30" s="176">
        <v>30</v>
      </c>
      <c r="K30" s="176">
        <v>15</v>
      </c>
      <c r="L30" s="176">
        <v>30</v>
      </c>
      <c r="M30" s="176">
        <v>150</v>
      </c>
      <c r="N30" s="176"/>
      <c r="O30" s="176"/>
      <c r="P30" s="663"/>
      <c r="Q30" s="663">
        <v>5</v>
      </c>
      <c r="AT30" s="616"/>
      <c r="AV30" s="617"/>
    </row>
    <row r="31" spans="1:48" s="166" customFormat="1" ht="34.5" customHeight="1">
      <c r="A31" s="488"/>
      <c r="B31" s="662" t="s">
        <v>251</v>
      </c>
      <c r="C31" s="663">
        <v>3</v>
      </c>
      <c r="D31" s="176"/>
      <c r="E31" s="663"/>
      <c r="F31" s="663"/>
      <c r="G31" s="614">
        <v>7.5</v>
      </c>
      <c r="H31" s="521">
        <f t="shared" si="0"/>
        <v>225</v>
      </c>
      <c r="I31" s="176"/>
      <c r="J31" s="176"/>
      <c r="K31" s="176"/>
      <c r="L31" s="176"/>
      <c r="M31" s="176"/>
      <c r="N31" s="176"/>
      <c r="O31" s="176"/>
      <c r="P31" s="663"/>
      <c r="Q31" s="663"/>
      <c r="AT31" s="616"/>
      <c r="AV31" s="617"/>
    </row>
    <row r="32" spans="1:48" s="166" customFormat="1" ht="34.5" customHeight="1">
      <c r="A32" s="488"/>
      <c r="B32" s="662" t="s">
        <v>252</v>
      </c>
      <c r="C32" s="663"/>
      <c r="D32" s="176">
        <v>4</v>
      </c>
      <c r="E32" s="663"/>
      <c r="F32" s="663"/>
      <c r="G32" s="614">
        <v>8</v>
      </c>
      <c r="H32" s="521">
        <f t="shared" si="0"/>
        <v>240</v>
      </c>
      <c r="I32" s="176">
        <v>80</v>
      </c>
      <c r="J32" s="176"/>
      <c r="K32" s="176"/>
      <c r="L32" s="176">
        <v>80</v>
      </c>
      <c r="M32" s="176">
        <v>160</v>
      </c>
      <c r="N32" s="176"/>
      <c r="O32" s="176"/>
      <c r="P32" s="663"/>
      <c r="Q32" s="663"/>
      <c r="AT32" s="616"/>
      <c r="AV32" s="617"/>
    </row>
    <row r="33" spans="1:48" s="166" customFormat="1" ht="34.5" customHeight="1">
      <c r="A33" s="309"/>
      <c r="B33" s="664"/>
      <c r="C33" s="665"/>
      <c r="D33" s="198"/>
      <c r="E33" s="665"/>
      <c r="F33" s="665"/>
      <c r="G33" s="659">
        <v>11</v>
      </c>
      <c r="H33" s="655">
        <f t="shared" si="0"/>
        <v>330</v>
      </c>
      <c r="I33" s="198">
        <v>114</v>
      </c>
      <c r="J33" s="198">
        <v>33</v>
      </c>
      <c r="K33" s="198">
        <v>33</v>
      </c>
      <c r="L33" s="198">
        <f>I33-J33-K33</f>
        <v>48</v>
      </c>
      <c r="M33" s="198"/>
      <c r="N33" s="198"/>
      <c r="O33" s="198"/>
      <c r="P33" s="665"/>
      <c r="Q33" s="665"/>
      <c r="AT33" s="616"/>
      <c r="AV33" s="617"/>
    </row>
    <row r="34" spans="1:48" s="166" customFormat="1" ht="27" customHeight="1">
      <c r="A34" s="309"/>
      <c r="B34" s="658" t="s">
        <v>253</v>
      </c>
      <c r="C34" s="658"/>
      <c r="D34" s="658"/>
      <c r="E34" s="658"/>
      <c r="F34" s="658"/>
      <c r="G34" s="659">
        <v>2.5</v>
      </c>
      <c r="H34" s="371">
        <f t="shared" si="0"/>
        <v>75</v>
      </c>
      <c r="I34" s="660"/>
      <c r="J34" s="198">
        <v>9</v>
      </c>
      <c r="K34" s="198">
        <v>9</v>
      </c>
      <c r="L34" s="198">
        <v>9</v>
      </c>
      <c r="M34" s="660">
        <f>H34-I34</f>
        <v>75</v>
      </c>
      <c r="N34" s="661"/>
      <c r="O34" s="661">
        <v>3</v>
      </c>
      <c r="P34" s="661"/>
      <c r="Q34" s="661">
        <v>1</v>
      </c>
      <c r="AT34" s="616"/>
      <c r="AV34" s="617"/>
    </row>
    <row r="35" spans="1:48" s="166" customFormat="1" ht="27" customHeight="1">
      <c r="A35" s="309"/>
      <c r="B35" s="658" t="s">
        <v>254</v>
      </c>
      <c r="C35" s="658"/>
      <c r="D35" s="658" t="s">
        <v>209</v>
      </c>
      <c r="E35" s="658"/>
      <c r="F35" s="658"/>
      <c r="G35" s="659">
        <v>2.5</v>
      </c>
      <c r="H35" s="371">
        <f t="shared" si="0"/>
        <v>75</v>
      </c>
      <c r="I35" s="660"/>
      <c r="J35" s="198">
        <v>9</v>
      </c>
      <c r="K35" s="198">
        <v>9</v>
      </c>
      <c r="L35" s="198">
        <v>9</v>
      </c>
      <c r="M35" s="660"/>
      <c r="N35" s="661"/>
      <c r="O35" s="661"/>
      <c r="P35" s="661">
        <v>2</v>
      </c>
      <c r="Q35" s="661"/>
      <c r="AT35" s="616"/>
      <c r="AV35" s="617"/>
    </row>
    <row r="36" spans="1:48" s="166" customFormat="1" ht="27" customHeight="1">
      <c r="A36" s="309"/>
      <c r="B36" s="658" t="s">
        <v>255</v>
      </c>
      <c r="C36" s="658"/>
      <c r="D36" s="658">
        <v>3</v>
      </c>
      <c r="E36" s="658"/>
      <c r="F36" s="658"/>
      <c r="G36" s="659">
        <v>6</v>
      </c>
      <c r="H36" s="371">
        <f t="shared" si="0"/>
        <v>180</v>
      </c>
      <c r="I36" s="660"/>
      <c r="J36" s="198">
        <v>15</v>
      </c>
      <c r="K36" s="198">
        <v>15</v>
      </c>
      <c r="L36" s="198">
        <v>30</v>
      </c>
      <c r="M36" s="660"/>
      <c r="N36" s="661"/>
      <c r="O36" s="661"/>
      <c r="P36" s="661"/>
      <c r="Q36" s="661">
        <v>7</v>
      </c>
      <c r="AT36" s="616"/>
      <c r="AV36" s="617"/>
    </row>
    <row r="37" spans="1:48" s="166" customFormat="1" ht="21.75" customHeight="1">
      <c r="A37" s="488"/>
      <c r="B37" s="613" t="s">
        <v>256</v>
      </c>
      <c r="C37" s="613"/>
      <c r="D37" s="613">
        <v>3</v>
      </c>
      <c r="E37" s="613"/>
      <c r="F37" s="613"/>
      <c r="G37" s="614">
        <v>3</v>
      </c>
      <c r="H37" s="371">
        <f t="shared" si="0"/>
        <v>90</v>
      </c>
      <c r="I37" s="179">
        <v>30</v>
      </c>
      <c r="J37" s="176">
        <v>15</v>
      </c>
      <c r="K37" s="176"/>
      <c r="L37" s="176">
        <v>15</v>
      </c>
      <c r="M37" s="176"/>
      <c r="N37" s="615"/>
      <c r="O37" s="615"/>
      <c r="P37" s="615"/>
      <c r="Q37" s="615">
        <v>2</v>
      </c>
      <c r="AT37" s="616"/>
      <c r="AV37" s="617"/>
    </row>
    <row r="38" spans="1:48" s="166" customFormat="1" ht="21.75" customHeight="1">
      <c r="A38" s="488"/>
      <c r="B38" s="613"/>
      <c r="C38" s="613"/>
      <c r="D38" s="613"/>
      <c r="E38" s="613"/>
      <c r="F38" s="613"/>
      <c r="G38" s="614"/>
      <c r="H38" s="371"/>
      <c r="I38" s="179"/>
      <c r="J38" s="176"/>
      <c r="K38" s="176"/>
      <c r="L38" s="176"/>
      <c r="M38" s="176"/>
      <c r="N38" s="615"/>
      <c r="O38" s="615"/>
      <c r="P38" s="615"/>
      <c r="Q38" s="615"/>
      <c r="AT38" s="616"/>
      <c r="AV38" s="617"/>
    </row>
    <row r="39" spans="1:48" s="166" customFormat="1" ht="21.75" customHeight="1">
      <c r="A39" s="488"/>
      <c r="B39" s="613" t="s">
        <v>230</v>
      </c>
      <c r="C39" s="613"/>
      <c r="D39" s="613"/>
      <c r="E39" s="613"/>
      <c r="F39" s="613"/>
      <c r="G39" s="614">
        <v>24</v>
      </c>
      <c r="H39" s="371">
        <f>G39*30</f>
        <v>720</v>
      </c>
      <c r="I39" s="179"/>
      <c r="J39" s="176"/>
      <c r="K39" s="176"/>
      <c r="L39" s="176"/>
      <c r="M39" s="176">
        <v>720</v>
      </c>
      <c r="N39" s="615"/>
      <c r="O39" s="615"/>
      <c r="P39" s="615"/>
      <c r="Q39" s="615"/>
      <c r="AT39" s="616"/>
      <c r="AV39" s="617"/>
    </row>
    <row r="40" spans="1:48" s="166" customFormat="1" ht="21.75" customHeight="1">
      <c r="A40" s="488"/>
      <c r="B40" s="613" t="s">
        <v>257</v>
      </c>
      <c r="C40" s="613"/>
      <c r="D40" s="613"/>
      <c r="E40" s="613"/>
      <c r="F40" s="613"/>
      <c r="G40" s="614" t="s">
        <v>258</v>
      </c>
      <c r="H40" s="429"/>
      <c r="I40" s="179"/>
      <c r="J40" s="176"/>
      <c r="K40" s="176"/>
      <c r="L40" s="176"/>
      <c r="M40" s="176"/>
      <c r="N40" s="615"/>
      <c r="O40" s="615"/>
      <c r="P40" s="615"/>
      <c r="Q40" s="615"/>
      <c r="AT40" s="616"/>
      <c r="AV40" s="617"/>
    </row>
    <row r="41" spans="1:48" s="166" customFormat="1" ht="21.75" customHeight="1">
      <c r="A41" s="309"/>
      <c r="B41" s="1152" t="s">
        <v>231</v>
      </c>
      <c r="C41" s="1153"/>
      <c r="D41" s="1153"/>
      <c r="E41" s="1153"/>
      <c r="F41" s="1154"/>
      <c r="G41" s="614">
        <f>SUM(G29:G39)</f>
        <v>75</v>
      </c>
      <c r="H41" s="614">
        <f>SUM(H29:H39)</f>
        <v>2250</v>
      </c>
      <c r="I41" s="614">
        <f>SUM(I34:I39)</f>
        <v>30</v>
      </c>
      <c r="J41" s="614">
        <f>SUM(J34:J39)</f>
        <v>48</v>
      </c>
      <c r="K41" s="614">
        <f>SUM(K34:K39)</f>
        <v>33</v>
      </c>
      <c r="L41" s="614">
        <f>SUM(L34:L39)</f>
        <v>63</v>
      </c>
      <c r="M41" s="614">
        <f>SUM(M34:M39)</f>
        <v>795</v>
      </c>
      <c r="N41" s="615"/>
      <c r="O41" s="615"/>
      <c r="P41" s="615"/>
      <c r="Q41" s="615">
        <v>1</v>
      </c>
      <c r="AT41" s="616"/>
      <c r="AV41" s="617"/>
    </row>
    <row r="42" spans="1:47" s="17" customFormat="1" ht="15.75">
      <c r="A42" s="13"/>
      <c r="B42" s="26"/>
      <c r="C42" s="27"/>
      <c r="D42" s="27"/>
      <c r="E42" s="27"/>
      <c r="F42" s="26"/>
      <c r="G42" s="26"/>
      <c r="H42" s="26"/>
      <c r="I42" s="26"/>
      <c r="J42" s="26"/>
      <c r="K42" s="26"/>
      <c r="L42" s="27"/>
      <c r="M42" s="27"/>
      <c r="N42" s="27"/>
      <c r="O42" s="28"/>
      <c r="P42" s="28"/>
      <c r="Q42" s="28"/>
      <c r="Y42" s="166"/>
      <c r="Z42" s="166"/>
      <c r="AU42" s="166"/>
    </row>
    <row r="43" spans="1:47" s="17" customFormat="1" ht="15.75">
      <c r="A43" s="13"/>
      <c r="B43" s="26"/>
      <c r="C43" s="27"/>
      <c r="D43" s="27"/>
      <c r="E43" s="27"/>
      <c r="F43" s="26"/>
      <c r="G43" s="26"/>
      <c r="H43" s="26"/>
      <c r="I43" s="26"/>
      <c r="J43" s="26"/>
      <c r="K43" s="26"/>
      <c r="L43" s="27"/>
      <c r="M43" s="27"/>
      <c r="N43" s="27"/>
      <c r="O43" s="28"/>
      <c r="P43" s="28"/>
      <c r="Q43" s="28"/>
      <c r="Y43" s="166"/>
      <c r="Z43" s="166"/>
      <c r="AU43" s="166"/>
    </row>
    <row r="44" spans="1:47" s="17" customFormat="1" ht="15.75">
      <c r="A44" s="13"/>
      <c r="B44" s="26"/>
      <c r="C44" s="27"/>
      <c r="D44" s="27"/>
      <c r="E44" s="27"/>
      <c r="F44" s="26"/>
      <c r="G44" s="26"/>
      <c r="H44" s="26"/>
      <c r="I44" s="26"/>
      <c r="J44" s="26"/>
      <c r="K44" s="26"/>
      <c r="L44" s="27"/>
      <c r="M44" s="27"/>
      <c r="N44" s="27"/>
      <c r="O44" s="28"/>
      <c r="P44" s="28"/>
      <c r="Q44" s="28"/>
      <c r="Y44" s="166"/>
      <c r="Z44" s="166"/>
      <c r="AU44" s="166"/>
    </row>
    <row r="45" spans="1:47" s="17" customFormat="1" ht="15.75">
      <c r="A45" s="13"/>
      <c r="B45" s="14"/>
      <c r="C45" s="15"/>
      <c r="D45" s="16"/>
      <c r="E45" s="16"/>
      <c r="F45" s="15"/>
      <c r="G45" s="15"/>
      <c r="H45" s="15"/>
      <c r="I45" s="14"/>
      <c r="J45" s="14"/>
      <c r="K45" s="14"/>
      <c r="L45" s="14"/>
      <c r="M45" s="14"/>
      <c r="N45" s="14"/>
      <c r="O45" s="14"/>
      <c r="P45" s="14"/>
      <c r="Q45" s="14"/>
      <c r="Y45" s="166"/>
      <c r="Z45" s="166"/>
      <c r="AU45" s="166"/>
    </row>
    <row r="46" spans="1:47" s="17" customFormat="1" ht="15.75">
      <c r="A46" s="13"/>
      <c r="B46" s="14"/>
      <c r="C46" s="15"/>
      <c r="D46" s="16"/>
      <c r="E46" s="16"/>
      <c r="F46" s="15"/>
      <c r="G46" s="15"/>
      <c r="H46" s="15"/>
      <c r="I46" s="14"/>
      <c r="J46" s="14"/>
      <c r="K46" s="14"/>
      <c r="L46" s="14"/>
      <c r="M46" s="14"/>
      <c r="N46" s="14"/>
      <c r="O46" s="14"/>
      <c r="P46" s="14"/>
      <c r="Q46" s="14"/>
      <c r="Y46" s="166"/>
      <c r="Z46" s="166"/>
      <c r="AU46" s="166"/>
    </row>
    <row r="47" spans="1:47" s="17" customFormat="1" ht="15.75">
      <c r="A47" s="13"/>
      <c r="B47" s="14"/>
      <c r="C47" s="15"/>
      <c r="D47" s="16"/>
      <c r="E47" s="16"/>
      <c r="F47" s="15"/>
      <c r="G47" s="15"/>
      <c r="H47" s="15"/>
      <c r="I47" s="14"/>
      <c r="J47" s="14"/>
      <c r="K47" s="14"/>
      <c r="L47" s="14"/>
      <c r="M47" s="14"/>
      <c r="N47" s="14"/>
      <c r="O47" s="14"/>
      <c r="P47" s="14"/>
      <c r="Q47" s="14"/>
      <c r="Y47" s="166"/>
      <c r="Z47" s="166"/>
      <c r="AU47" s="166"/>
    </row>
    <row r="48" spans="1:47" s="17" customFormat="1" ht="15.75">
      <c r="A48" s="13"/>
      <c r="B48" s="14"/>
      <c r="C48" s="15"/>
      <c r="D48" s="16"/>
      <c r="E48" s="16"/>
      <c r="F48" s="15"/>
      <c r="G48" s="15"/>
      <c r="H48" s="15"/>
      <c r="I48" s="14"/>
      <c r="J48" s="14"/>
      <c r="K48" s="14"/>
      <c r="L48" s="14"/>
      <c r="M48" s="14"/>
      <c r="N48" s="14"/>
      <c r="O48" s="14"/>
      <c r="P48" s="14"/>
      <c r="Q48" s="14"/>
      <c r="Y48" s="166"/>
      <c r="Z48" s="166"/>
      <c r="AU48" s="166"/>
    </row>
    <row r="49" spans="1:47" s="17" customFormat="1" ht="15.75">
      <c r="A49" s="13"/>
      <c r="B49" s="14"/>
      <c r="C49" s="15"/>
      <c r="D49" s="16"/>
      <c r="E49" s="16"/>
      <c r="F49" s="15"/>
      <c r="G49" s="15"/>
      <c r="H49" s="15"/>
      <c r="I49" s="14"/>
      <c r="J49" s="14"/>
      <c r="K49" s="14"/>
      <c r="L49" s="14"/>
      <c r="M49" s="14"/>
      <c r="N49" s="14"/>
      <c r="O49" s="14"/>
      <c r="P49" s="14"/>
      <c r="Q49" s="14"/>
      <c r="Y49" s="166"/>
      <c r="Z49" s="166"/>
      <c r="AU49" s="166"/>
    </row>
    <row r="50" spans="1:47" s="17" customFormat="1" ht="15.75">
      <c r="A50" s="13"/>
      <c r="B50" s="14"/>
      <c r="C50" s="15"/>
      <c r="D50" s="16"/>
      <c r="E50" s="16"/>
      <c r="F50" s="15"/>
      <c r="G50" s="15"/>
      <c r="H50" s="15"/>
      <c r="I50" s="14"/>
      <c r="J50" s="14"/>
      <c r="K50" s="14"/>
      <c r="L50" s="14"/>
      <c r="M50" s="14"/>
      <c r="N50" s="14"/>
      <c r="O50" s="14"/>
      <c r="P50" s="14"/>
      <c r="Q50" s="14"/>
      <c r="Y50" s="166"/>
      <c r="Z50" s="166"/>
      <c r="AU50" s="166"/>
    </row>
    <row r="51" spans="1:47" s="17" customFormat="1" ht="15.75">
      <c r="A51" s="13"/>
      <c r="B51" s="14"/>
      <c r="C51" s="15"/>
      <c r="D51" s="16"/>
      <c r="E51" s="16"/>
      <c r="F51" s="15"/>
      <c r="G51" s="15"/>
      <c r="H51" s="15"/>
      <c r="I51" s="14"/>
      <c r="J51" s="14"/>
      <c r="K51" s="14"/>
      <c r="L51" s="14"/>
      <c r="M51" s="14"/>
      <c r="N51" s="14"/>
      <c r="O51" s="14"/>
      <c r="P51" s="14"/>
      <c r="Q51" s="14"/>
      <c r="Y51" s="166"/>
      <c r="Z51" s="166"/>
      <c r="AU51" s="166"/>
    </row>
    <row r="52" spans="1:47" s="17" customFormat="1" ht="15.75">
      <c r="A52" s="13"/>
      <c r="B52" s="14"/>
      <c r="C52" s="15"/>
      <c r="D52" s="16"/>
      <c r="E52" s="16"/>
      <c r="F52" s="15"/>
      <c r="G52" s="15"/>
      <c r="H52" s="15"/>
      <c r="I52" s="14"/>
      <c r="J52" s="14"/>
      <c r="K52" s="14"/>
      <c r="L52" s="14"/>
      <c r="M52" s="14"/>
      <c r="N52" s="14"/>
      <c r="O52" s="14"/>
      <c r="P52" s="14"/>
      <c r="Q52" s="14"/>
      <c r="Y52" s="166"/>
      <c r="Z52" s="166"/>
      <c r="AU52" s="166"/>
    </row>
    <row r="53" spans="1:47" s="17" customFormat="1" ht="15.75">
      <c r="A53" s="13"/>
      <c r="B53" s="14"/>
      <c r="C53" s="15"/>
      <c r="D53" s="16">
        <v>36</v>
      </c>
      <c r="E53" s="16"/>
      <c r="F53" s="15"/>
      <c r="G53" s="15"/>
      <c r="H53" s="15"/>
      <c r="I53" s="14"/>
      <c r="J53" s="14"/>
      <c r="K53" s="14"/>
      <c r="L53" s="14"/>
      <c r="M53" s="14"/>
      <c r="N53" s="14"/>
      <c r="O53" s="14"/>
      <c r="P53" s="14"/>
      <c r="Q53" s="14"/>
      <c r="Y53" s="166"/>
      <c r="Z53" s="166"/>
      <c r="AU53" s="166"/>
    </row>
    <row r="54" spans="1:47" s="17" customFormat="1" ht="15.75">
      <c r="A54" s="13"/>
      <c r="B54" s="14"/>
      <c r="C54" s="15"/>
      <c r="D54" s="16">
        <v>120</v>
      </c>
      <c r="E54" s="16"/>
      <c r="F54" s="15"/>
      <c r="G54" s="15"/>
      <c r="H54" s="15"/>
      <c r="I54" s="14"/>
      <c r="J54" s="14"/>
      <c r="K54" s="14"/>
      <c r="L54" s="14"/>
      <c r="M54" s="14"/>
      <c r="N54" s="14"/>
      <c r="O54" s="14"/>
      <c r="P54" s="14"/>
      <c r="Q54" s="14"/>
      <c r="Y54" s="166"/>
      <c r="Z54" s="166"/>
      <c r="AU54" s="166"/>
    </row>
    <row r="55" spans="1:47" s="17" customFormat="1" ht="15.75">
      <c r="A55" s="13"/>
      <c r="B55" s="14"/>
      <c r="C55" s="15"/>
      <c r="D55" s="16">
        <f>D53/D54</f>
        <v>0.3</v>
      </c>
      <c r="E55" s="16"/>
      <c r="F55" s="15"/>
      <c r="G55" s="15"/>
      <c r="H55" s="15"/>
      <c r="I55" s="14"/>
      <c r="J55" s="14"/>
      <c r="K55" s="14"/>
      <c r="L55" s="14"/>
      <c r="M55" s="14"/>
      <c r="N55" s="14"/>
      <c r="O55" s="14"/>
      <c r="P55" s="14"/>
      <c r="Q55" s="14"/>
      <c r="Y55" s="166"/>
      <c r="Z55" s="166"/>
      <c r="AU55" s="166"/>
    </row>
    <row r="56" spans="1:47" s="17" customFormat="1" ht="15.75">
      <c r="A56" s="13"/>
      <c r="B56" s="14"/>
      <c r="C56" s="15"/>
      <c r="D56" s="16"/>
      <c r="E56" s="16"/>
      <c r="F56" s="15"/>
      <c r="G56" s="15"/>
      <c r="H56" s="15"/>
      <c r="I56" s="14"/>
      <c r="J56" s="14"/>
      <c r="K56" s="14"/>
      <c r="L56" s="14"/>
      <c r="M56" s="14"/>
      <c r="N56" s="14"/>
      <c r="O56" s="14"/>
      <c r="P56" s="14"/>
      <c r="Q56" s="14"/>
      <c r="Y56" s="166"/>
      <c r="Z56" s="166"/>
      <c r="AU56" s="166"/>
    </row>
    <row r="57" spans="1:47" s="17" customFormat="1" ht="15.75">
      <c r="A57" s="13"/>
      <c r="B57" s="14"/>
      <c r="C57" s="15"/>
      <c r="D57" s="16"/>
      <c r="E57" s="16"/>
      <c r="F57" s="15"/>
      <c r="G57" s="15"/>
      <c r="H57" s="15"/>
      <c r="I57" s="14"/>
      <c r="J57" s="14"/>
      <c r="K57" s="14"/>
      <c r="L57" s="14"/>
      <c r="M57" s="14"/>
      <c r="N57" s="14"/>
      <c r="O57" s="14"/>
      <c r="P57" s="14"/>
      <c r="Q57" s="14"/>
      <c r="Y57" s="166"/>
      <c r="Z57" s="166"/>
      <c r="AU57" s="166"/>
    </row>
    <row r="58" spans="1:47" s="17" customFormat="1" ht="15.75">
      <c r="A58" s="13"/>
      <c r="B58" s="14"/>
      <c r="C58" s="15"/>
      <c r="D58" s="16"/>
      <c r="E58" s="16"/>
      <c r="F58" s="15"/>
      <c r="G58" s="15"/>
      <c r="H58" s="15"/>
      <c r="I58" s="14"/>
      <c r="J58" s="14"/>
      <c r="K58" s="14"/>
      <c r="L58" s="14"/>
      <c r="M58" s="14"/>
      <c r="N58" s="14"/>
      <c r="O58" s="14"/>
      <c r="P58" s="14"/>
      <c r="Q58" s="14"/>
      <c r="Y58" s="166"/>
      <c r="Z58" s="166"/>
      <c r="AU58" s="166"/>
    </row>
    <row r="59" spans="1:47" s="17" customFormat="1" ht="15.75">
      <c r="A59" s="13"/>
      <c r="B59" s="14"/>
      <c r="C59" s="15"/>
      <c r="D59" s="16"/>
      <c r="E59" s="16"/>
      <c r="F59" s="15"/>
      <c r="G59" s="15"/>
      <c r="H59" s="15"/>
      <c r="I59" s="14"/>
      <c r="J59" s="14"/>
      <c r="K59" s="14"/>
      <c r="L59" s="14"/>
      <c r="M59" s="14"/>
      <c r="N59" s="14"/>
      <c r="O59" s="14"/>
      <c r="P59" s="14"/>
      <c r="Q59" s="14"/>
      <c r="Y59" s="166"/>
      <c r="Z59" s="166"/>
      <c r="AU59" s="166"/>
    </row>
    <row r="60" spans="1:47" s="17" customFormat="1" ht="15.75">
      <c r="A60" s="13"/>
      <c r="B60" s="14"/>
      <c r="C60" s="15"/>
      <c r="D60" s="16"/>
      <c r="E60" s="16"/>
      <c r="F60" s="15"/>
      <c r="G60" s="15"/>
      <c r="H60" s="15"/>
      <c r="I60" s="14"/>
      <c r="J60" s="14"/>
      <c r="K60" s="14"/>
      <c r="L60" s="14"/>
      <c r="M60" s="14"/>
      <c r="N60" s="14"/>
      <c r="O60" s="14"/>
      <c r="P60" s="14"/>
      <c r="Q60" s="14"/>
      <c r="Y60" s="166"/>
      <c r="Z60" s="166"/>
      <c r="AU60" s="166"/>
    </row>
    <row r="61" spans="1:47" s="17" customFormat="1" ht="15.75">
      <c r="A61" s="13"/>
      <c r="B61" s="14"/>
      <c r="C61" s="15"/>
      <c r="D61" s="16"/>
      <c r="E61" s="16"/>
      <c r="F61" s="15"/>
      <c r="G61" s="15"/>
      <c r="H61" s="15"/>
      <c r="I61" s="14"/>
      <c r="J61" s="14"/>
      <c r="K61" s="14"/>
      <c r="L61" s="14"/>
      <c r="M61" s="14"/>
      <c r="N61" s="14"/>
      <c r="O61" s="14"/>
      <c r="P61" s="14"/>
      <c r="Q61" s="14"/>
      <c r="Y61" s="166"/>
      <c r="Z61" s="166"/>
      <c r="AU61" s="166"/>
    </row>
    <row r="62" spans="1:47" s="17" customFormat="1" ht="15.75">
      <c r="A62" s="13"/>
      <c r="B62" s="14"/>
      <c r="C62" s="15"/>
      <c r="D62" s="16"/>
      <c r="E62" s="16"/>
      <c r="F62" s="15"/>
      <c r="G62" s="15"/>
      <c r="H62" s="15"/>
      <c r="I62" s="14"/>
      <c r="J62" s="14"/>
      <c r="K62" s="14"/>
      <c r="L62" s="14"/>
      <c r="M62" s="14"/>
      <c r="N62" s="14"/>
      <c r="O62" s="14"/>
      <c r="P62" s="14"/>
      <c r="Q62" s="14"/>
      <c r="Y62" s="166"/>
      <c r="Z62" s="166"/>
      <c r="AU62" s="166"/>
    </row>
    <row r="63" spans="1:47" s="17" customFormat="1" ht="15.75">
      <c r="A63" s="13"/>
      <c r="B63" s="14"/>
      <c r="C63" s="15"/>
      <c r="D63" s="16"/>
      <c r="E63" s="16"/>
      <c r="F63" s="15"/>
      <c r="G63" s="15"/>
      <c r="H63" s="15"/>
      <c r="I63" s="14"/>
      <c r="J63" s="14"/>
      <c r="K63" s="14"/>
      <c r="L63" s="14"/>
      <c r="M63" s="14"/>
      <c r="N63" s="14"/>
      <c r="O63" s="14"/>
      <c r="P63" s="14"/>
      <c r="Q63" s="14"/>
      <c r="Y63" s="166"/>
      <c r="Z63" s="166"/>
      <c r="AU63" s="166"/>
    </row>
    <row r="64" spans="1:47" s="17" customFormat="1" ht="15.75">
      <c r="A64" s="13"/>
      <c r="B64" s="14"/>
      <c r="C64" s="15"/>
      <c r="D64" s="16"/>
      <c r="E64" s="16"/>
      <c r="F64" s="15"/>
      <c r="G64" s="15"/>
      <c r="H64" s="15"/>
      <c r="I64" s="14"/>
      <c r="J64" s="14"/>
      <c r="K64" s="14"/>
      <c r="L64" s="14"/>
      <c r="M64" s="14"/>
      <c r="N64" s="14"/>
      <c r="O64" s="14"/>
      <c r="P64" s="14"/>
      <c r="Q64" s="14"/>
      <c r="Y64" s="166"/>
      <c r="Z64" s="166"/>
      <c r="AU64" s="166"/>
    </row>
    <row r="65" spans="1:47" s="17" customFormat="1" ht="15.75">
      <c r="A65" s="13"/>
      <c r="B65" s="14"/>
      <c r="C65" s="15"/>
      <c r="D65" s="16"/>
      <c r="E65" s="16"/>
      <c r="F65" s="15"/>
      <c r="G65" s="15"/>
      <c r="H65" s="15"/>
      <c r="I65" s="14"/>
      <c r="J65" s="14"/>
      <c r="K65" s="14"/>
      <c r="L65" s="14"/>
      <c r="M65" s="14"/>
      <c r="N65" s="14"/>
      <c r="O65" s="14"/>
      <c r="P65" s="14"/>
      <c r="Q65" s="14"/>
      <c r="Y65" s="166"/>
      <c r="Z65" s="166"/>
      <c r="AU65" s="166"/>
    </row>
    <row r="66" spans="1:47" s="17" customFormat="1" ht="15.75">
      <c r="A66" s="13"/>
      <c r="B66" s="14"/>
      <c r="C66" s="15"/>
      <c r="D66" s="16"/>
      <c r="E66" s="16"/>
      <c r="F66" s="15"/>
      <c r="G66" s="15"/>
      <c r="H66" s="15"/>
      <c r="I66" s="14"/>
      <c r="J66" s="14"/>
      <c r="K66" s="14"/>
      <c r="L66" s="14"/>
      <c r="M66" s="14"/>
      <c r="N66" s="14"/>
      <c r="O66" s="14"/>
      <c r="P66" s="14"/>
      <c r="Q66" s="14"/>
      <c r="Y66" s="166"/>
      <c r="Z66" s="166"/>
      <c r="AU66" s="166"/>
    </row>
    <row r="67" spans="1:47" s="17" customFormat="1" ht="15.75">
      <c r="A67" s="13"/>
      <c r="B67" s="14"/>
      <c r="C67" s="15"/>
      <c r="D67" s="16"/>
      <c r="E67" s="16"/>
      <c r="F67" s="15"/>
      <c r="G67" s="15"/>
      <c r="H67" s="15"/>
      <c r="I67" s="14"/>
      <c r="J67" s="14"/>
      <c r="K67" s="14"/>
      <c r="L67" s="14"/>
      <c r="M67" s="14"/>
      <c r="N67" s="14"/>
      <c r="O67" s="14"/>
      <c r="P67" s="14"/>
      <c r="Q67" s="14"/>
      <c r="Y67" s="166"/>
      <c r="Z67" s="166"/>
      <c r="AU67" s="166"/>
    </row>
    <row r="68" spans="1:47" s="17" customFormat="1" ht="15.75">
      <c r="A68" s="13"/>
      <c r="B68" s="14"/>
      <c r="C68" s="15"/>
      <c r="D68" s="16"/>
      <c r="E68" s="16"/>
      <c r="F68" s="15"/>
      <c r="G68" s="15"/>
      <c r="H68" s="15"/>
      <c r="I68" s="14"/>
      <c r="J68" s="14"/>
      <c r="K68" s="14"/>
      <c r="L68" s="14"/>
      <c r="M68" s="14"/>
      <c r="N68" s="14"/>
      <c r="O68" s="14"/>
      <c r="P68" s="14"/>
      <c r="Q68" s="14"/>
      <c r="Y68" s="166"/>
      <c r="Z68" s="166"/>
      <c r="AU68" s="166"/>
    </row>
    <row r="69" spans="1:47" s="17" customFormat="1" ht="15.75">
      <c r="A69" s="13"/>
      <c r="B69" s="14"/>
      <c r="C69" s="15"/>
      <c r="D69" s="16"/>
      <c r="E69" s="16"/>
      <c r="F69" s="15"/>
      <c r="G69" s="15"/>
      <c r="H69" s="15"/>
      <c r="I69" s="14"/>
      <c r="J69" s="14"/>
      <c r="K69" s="14"/>
      <c r="L69" s="14"/>
      <c r="M69" s="14"/>
      <c r="N69" s="14"/>
      <c r="O69" s="14"/>
      <c r="P69" s="14"/>
      <c r="Q69" s="14"/>
      <c r="Y69" s="166"/>
      <c r="Z69" s="166"/>
      <c r="AU69" s="166"/>
    </row>
    <row r="70" spans="1:47" s="17" customFormat="1" ht="15.75">
      <c r="A70" s="13"/>
      <c r="B70" s="14"/>
      <c r="C70" s="15"/>
      <c r="D70" s="16"/>
      <c r="E70" s="16"/>
      <c r="F70" s="15"/>
      <c r="G70" s="15"/>
      <c r="H70" s="15"/>
      <c r="I70" s="14"/>
      <c r="J70" s="14"/>
      <c r="K70" s="14"/>
      <c r="L70" s="14"/>
      <c r="M70" s="14"/>
      <c r="N70" s="14"/>
      <c r="O70" s="14"/>
      <c r="P70" s="14"/>
      <c r="Q70" s="14"/>
      <c r="Y70" s="166"/>
      <c r="Z70" s="166"/>
      <c r="AU70" s="166"/>
    </row>
    <row r="71" spans="1:47" s="17" customFormat="1" ht="15.75">
      <c r="A71" s="13"/>
      <c r="B71" s="14"/>
      <c r="C71" s="15"/>
      <c r="D71" s="16"/>
      <c r="E71" s="16"/>
      <c r="F71" s="15"/>
      <c r="G71" s="15"/>
      <c r="H71" s="15"/>
      <c r="I71" s="14"/>
      <c r="J71" s="14"/>
      <c r="K71" s="14"/>
      <c r="L71" s="14"/>
      <c r="M71" s="14"/>
      <c r="N71" s="14"/>
      <c r="O71" s="14"/>
      <c r="P71" s="14"/>
      <c r="Q71" s="14"/>
      <c r="Y71" s="166"/>
      <c r="Z71" s="166"/>
      <c r="AU71" s="166"/>
    </row>
    <row r="72" spans="1:47" s="17" customFormat="1" ht="15.75">
      <c r="A72" s="13"/>
      <c r="B72" s="14"/>
      <c r="C72" s="15"/>
      <c r="D72" s="16"/>
      <c r="E72" s="16"/>
      <c r="F72" s="15"/>
      <c r="G72" s="15"/>
      <c r="H72" s="15"/>
      <c r="I72" s="14"/>
      <c r="J72" s="14"/>
      <c r="K72" s="14"/>
      <c r="L72" s="14"/>
      <c r="M72" s="14"/>
      <c r="N72" s="14"/>
      <c r="O72" s="14"/>
      <c r="P72" s="14"/>
      <c r="Q72" s="14"/>
      <c r="Y72" s="166"/>
      <c r="Z72" s="166"/>
      <c r="AU72" s="166"/>
    </row>
    <row r="73" spans="1:47" s="17" customFormat="1" ht="15.75">
      <c r="A73" s="13"/>
      <c r="B73" s="14"/>
      <c r="C73" s="15"/>
      <c r="D73" s="16"/>
      <c r="E73" s="16"/>
      <c r="F73" s="15"/>
      <c r="G73" s="15"/>
      <c r="H73" s="15"/>
      <c r="I73" s="14"/>
      <c r="J73" s="14"/>
      <c r="K73" s="14"/>
      <c r="L73" s="14"/>
      <c r="M73" s="14"/>
      <c r="N73" s="14"/>
      <c r="O73" s="14"/>
      <c r="P73" s="14"/>
      <c r="Q73" s="14"/>
      <c r="Y73" s="166"/>
      <c r="Z73" s="166"/>
      <c r="AU73" s="166"/>
    </row>
    <row r="74" spans="1:47" s="17" customFormat="1" ht="15.75">
      <c r="A74" s="13"/>
      <c r="B74" s="14"/>
      <c r="C74" s="15"/>
      <c r="D74" s="16"/>
      <c r="E74" s="16"/>
      <c r="F74" s="15"/>
      <c r="G74" s="15"/>
      <c r="H74" s="15"/>
      <c r="I74" s="14"/>
      <c r="J74" s="14"/>
      <c r="K74" s="14"/>
      <c r="L74" s="14"/>
      <c r="M74" s="14"/>
      <c r="N74" s="14"/>
      <c r="O74" s="14"/>
      <c r="P74" s="14"/>
      <c r="Q74" s="14"/>
      <c r="Y74" s="166"/>
      <c r="Z74" s="166"/>
      <c r="AU74" s="166"/>
    </row>
    <row r="75" spans="1:47" s="17" customFormat="1" ht="15.75">
      <c r="A75" s="13"/>
      <c r="B75" s="14"/>
      <c r="C75" s="15"/>
      <c r="D75" s="16"/>
      <c r="E75" s="16"/>
      <c r="F75" s="15"/>
      <c r="G75" s="15"/>
      <c r="H75" s="15"/>
      <c r="I75" s="14"/>
      <c r="J75" s="14"/>
      <c r="K75" s="14"/>
      <c r="L75" s="14"/>
      <c r="M75" s="14"/>
      <c r="N75" s="14"/>
      <c r="O75" s="14"/>
      <c r="P75" s="14"/>
      <c r="Q75" s="14"/>
      <c r="Y75" s="166"/>
      <c r="Z75" s="166"/>
      <c r="AU75" s="166"/>
    </row>
    <row r="76" spans="1:47" s="17" customFormat="1" ht="15.75">
      <c r="A76" s="13"/>
      <c r="B76" s="14"/>
      <c r="C76" s="15"/>
      <c r="D76" s="16"/>
      <c r="E76" s="16"/>
      <c r="F76" s="15"/>
      <c r="G76" s="15"/>
      <c r="H76" s="15"/>
      <c r="I76" s="14"/>
      <c r="J76" s="14"/>
      <c r="K76" s="14"/>
      <c r="L76" s="14"/>
      <c r="M76" s="14"/>
      <c r="N76" s="14"/>
      <c r="O76" s="14"/>
      <c r="P76" s="14"/>
      <c r="Q76" s="14"/>
      <c r="Y76" s="166"/>
      <c r="Z76" s="166"/>
      <c r="AU76" s="166"/>
    </row>
    <row r="77" spans="1:47" s="17" customFormat="1" ht="15.75">
      <c r="A77" s="13"/>
      <c r="B77" s="14"/>
      <c r="C77" s="15"/>
      <c r="D77" s="16"/>
      <c r="E77" s="16"/>
      <c r="F77" s="15"/>
      <c r="G77" s="15"/>
      <c r="H77" s="15"/>
      <c r="I77" s="14"/>
      <c r="J77" s="14"/>
      <c r="K77" s="14"/>
      <c r="L77" s="14"/>
      <c r="M77" s="14"/>
      <c r="N77" s="14"/>
      <c r="O77" s="14"/>
      <c r="P77" s="14"/>
      <c r="Q77" s="14"/>
      <c r="Y77" s="166"/>
      <c r="Z77" s="166"/>
      <c r="AU77" s="166"/>
    </row>
    <row r="78" spans="1:47" s="30" customFormat="1" ht="15.75">
      <c r="A78" s="13"/>
      <c r="B78" s="14"/>
      <c r="C78" s="15"/>
      <c r="D78" s="16"/>
      <c r="E78" s="16"/>
      <c r="F78" s="15"/>
      <c r="G78" s="15"/>
      <c r="H78" s="15"/>
      <c r="I78" s="14"/>
      <c r="J78" s="14"/>
      <c r="K78" s="14"/>
      <c r="L78" s="14"/>
      <c r="M78" s="14"/>
      <c r="N78" s="14"/>
      <c r="O78" s="14"/>
      <c r="P78" s="14"/>
      <c r="Q78" s="14"/>
      <c r="Y78" s="351"/>
      <c r="Z78" s="351"/>
      <c r="AU78" s="351"/>
    </row>
    <row r="79" spans="1:47" s="30" customFormat="1" ht="15.75">
      <c r="A79" s="13"/>
      <c r="B79" s="14"/>
      <c r="C79" s="15"/>
      <c r="D79" s="16"/>
      <c r="E79" s="16"/>
      <c r="F79" s="15"/>
      <c r="G79" s="15"/>
      <c r="H79" s="15"/>
      <c r="I79" s="14"/>
      <c r="J79" s="14"/>
      <c r="K79" s="14"/>
      <c r="L79" s="14"/>
      <c r="M79" s="14"/>
      <c r="N79" s="14"/>
      <c r="O79" s="14"/>
      <c r="P79" s="14"/>
      <c r="Q79" s="14"/>
      <c r="Y79" s="351"/>
      <c r="Z79" s="351"/>
      <c r="AU79" s="351"/>
    </row>
    <row r="80" spans="1:47" s="30" customFormat="1" ht="15.75">
      <c r="A80" s="13"/>
      <c r="B80" s="14"/>
      <c r="C80" s="15"/>
      <c r="D80" s="16"/>
      <c r="E80" s="16"/>
      <c r="F80" s="15"/>
      <c r="G80" s="15"/>
      <c r="H80" s="15"/>
      <c r="I80" s="14"/>
      <c r="J80" s="14"/>
      <c r="K80" s="14"/>
      <c r="L80" s="14"/>
      <c r="M80" s="14"/>
      <c r="N80" s="14"/>
      <c r="O80" s="14"/>
      <c r="P80" s="14"/>
      <c r="Q80" s="14"/>
      <c r="Y80" s="351"/>
      <c r="Z80" s="351"/>
      <c r="AU80" s="351"/>
    </row>
    <row r="81" spans="1:47" s="17" customFormat="1" ht="15.75">
      <c r="A81" s="13"/>
      <c r="B81" s="14"/>
      <c r="C81" s="15"/>
      <c r="D81" s="16"/>
      <c r="E81" s="16"/>
      <c r="F81" s="15"/>
      <c r="G81" s="15"/>
      <c r="H81" s="15"/>
      <c r="I81" s="14"/>
      <c r="J81" s="14"/>
      <c r="K81" s="14"/>
      <c r="L81" s="14"/>
      <c r="M81" s="14"/>
      <c r="N81" s="14"/>
      <c r="O81" s="14"/>
      <c r="P81" s="14"/>
      <c r="Q81" s="14"/>
      <c r="Y81" s="166"/>
      <c r="Z81" s="166"/>
      <c r="AU81" s="166"/>
    </row>
    <row r="82" spans="1:47" s="17" customFormat="1" ht="15.75">
      <c r="A82" s="13"/>
      <c r="B82" s="14"/>
      <c r="C82" s="15"/>
      <c r="D82" s="16"/>
      <c r="E82" s="16"/>
      <c r="F82" s="15"/>
      <c r="G82" s="15"/>
      <c r="H82" s="15"/>
      <c r="I82" s="14"/>
      <c r="J82" s="14"/>
      <c r="K82" s="14"/>
      <c r="L82" s="14"/>
      <c r="M82" s="14"/>
      <c r="N82" s="14"/>
      <c r="O82" s="14"/>
      <c r="P82" s="14"/>
      <c r="Q82" s="14"/>
      <c r="Y82" s="166"/>
      <c r="Z82" s="166"/>
      <c r="AU82" s="166"/>
    </row>
    <row r="83" spans="1:47" s="17" customFormat="1" ht="15.75">
      <c r="A83" s="13"/>
      <c r="B83" s="14"/>
      <c r="C83" s="15"/>
      <c r="D83" s="16"/>
      <c r="E83" s="16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Y83" s="166"/>
      <c r="Z83" s="166"/>
      <c r="AU83" s="166"/>
    </row>
    <row r="84" spans="1:47" s="17" customFormat="1" ht="15.75">
      <c r="A84" s="13"/>
      <c r="B84" s="14"/>
      <c r="C84" s="15"/>
      <c r="D84" s="16"/>
      <c r="E84" s="16"/>
      <c r="F84" s="15"/>
      <c r="G84" s="15"/>
      <c r="H84" s="15"/>
      <c r="I84" s="14"/>
      <c r="J84" s="14"/>
      <c r="K84" s="14"/>
      <c r="L84" s="14"/>
      <c r="M84" s="14"/>
      <c r="N84" s="14"/>
      <c r="O84" s="14"/>
      <c r="P84" s="14"/>
      <c r="Q84" s="14"/>
      <c r="Y84" s="166"/>
      <c r="Z84" s="166"/>
      <c r="AU84" s="166"/>
    </row>
    <row r="85" spans="1:47" s="17" customFormat="1" ht="15.75">
      <c r="A85" s="13"/>
      <c r="B85" s="14"/>
      <c r="C85" s="15"/>
      <c r="D85" s="16"/>
      <c r="E85" s="16"/>
      <c r="F85" s="15"/>
      <c r="G85" s="15"/>
      <c r="H85" s="15"/>
      <c r="I85" s="14"/>
      <c r="J85" s="14"/>
      <c r="K85" s="14"/>
      <c r="L85" s="14"/>
      <c r="M85" s="14"/>
      <c r="N85" s="14"/>
      <c r="O85" s="14"/>
      <c r="P85" s="14"/>
      <c r="Q85" s="14"/>
      <c r="Y85" s="166"/>
      <c r="Z85" s="166"/>
      <c r="AU85" s="166"/>
    </row>
    <row r="86" spans="1:47" s="17" customFormat="1" ht="15.75">
      <c r="A86" s="13"/>
      <c r="B86" s="14"/>
      <c r="C86" s="15"/>
      <c r="D86" s="16"/>
      <c r="E86" s="16"/>
      <c r="F86" s="15"/>
      <c r="G86" s="15"/>
      <c r="H86" s="15"/>
      <c r="I86" s="14"/>
      <c r="J86" s="14"/>
      <c r="K86" s="14"/>
      <c r="L86" s="14"/>
      <c r="M86" s="14"/>
      <c r="N86" s="14"/>
      <c r="O86" s="14"/>
      <c r="P86" s="14"/>
      <c r="Q86" s="14"/>
      <c r="Y86" s="166"/>
      <c r="Z86" s="166"/>
      <c r="AU86" s="166"/>
    </row>
    <row r="87" spans="1:47" s="17" customFormat="1" ht="15.75">
      <c r="A87" s="13"/>
      <c r="B87" s="14"/>
      <c r="C87" s="15"/>
      <c r="D87" s="16"/>
      <c r="E87" s="16"/>
      <c r="F87" s="15"/>
      <c r="G87" s="15"/>
      <c r="H87" s="15"/>
      <c r="I87" s="14"/>
      <c r="J87" s="14"/>
      <c r="K87" s="14"/>
      <c r="L87" s="14"/>
      <c r="M87" s="14"/>
      <c r="N87" s="14"/>
      <c r="O87" s="14"/>
      <c r="P87" s="14"/>
      <c r="Q87" s="14"/>
      <c r="Y87" s="166"/>
      <c r="Z87" s="166"/>
      <c r="AU87" s="166"/>
    </row>
    <row r="88" spans="1:47" s="17" customFormat="1" ht="15.75">
      <c r="A88" s="13"/>
      <c r="B88" s="14"/>
      <c r="C88" s="15"/>
      <c r="D88" s="16"/>
      <c r="E88" s="16"/>
      <c r="F88" s="15"/>
      <c r="G88" s="15"/>
      <c r="H88" s="15"/>
      <c r="I88" s="14"/>
      <c r="J88" s="14"/>
      <c r="K88" s="14"/>
      <c r="L88" s="14"/>
      <c r="M88" s="14"/>
      <c r="N88" s="14"/>
      <c r="O88" s="14"/>
      <c r="P88" s="14"/>
      <c r="Q88" s="14"/>
      <c r="Y88" s="166"/>
      <c r="Z88" s="166"/>
      <c r="AU88" s="166"/>
    </row>
    <row r="89" spans="1:47" s="17" customFormat="1" ht="15.75">
      <c r="A89" s="13"/>
      <c r="B89" s="14"/>
      <c r="C89" s="15"/>
      <c r="D89" s="16"/>
      <c r="E89" s="16"/>
      <c r="F89" s="15"/>
      <c r="G89" s="15"/>
      <c r="H89" s="15"/>
      <c r="I89" s="14"/>
      <c r="J89" s="14"/>
      <c r="K89" s="14"/>
      <c r="L89" s="14"/>
      <c r="M89" s="14"/>
      <c r="N89" s="14"/>
      <c r="O89" s="14"/>
      <c r="P89" s="14"/>
      <c r="Q89" s="14"/>
      <c r="Y89" s="166"/>
      <c r="Z89" s="166"/>
      <c r="AU89" s="166"/>
    </row>
    <row r="90" spans="1:47" s="17" customFormat="1" ht="15.75">
      <c r="A90" s="13"/>
      <c r="B90" s="14"/>
      <c r="C90" s="15"/>
      <c r="D90" s="16"/>
      <c r="E90" s="16"/>
      <c r="F90" s="15"/>
      <c r="G90" s="15"/>
      <c r="H90" s="15"/>
      <c r="I90" s="14"/>
      <c r="J90" s="14"/>
      <c r="K90" s="14"/>
      <c r="L90" s="14"/>
      <c r="M90" s="14"/>
      <c r="N90" s="14"/>
      <c r="O90" s="14"/>
      <c r="P90" s="14"/>
      <c r="Q90" s="14"/>
      <c r="Y90" s="166"/>
      <c r="Z90" s="166"/>
      <c r="AU90" s="166"/>
    </row>
    <row r="91" spans="1:47" s="17" customFormat="1" ht="15.75">
      <c r="A91" s="13"/>
      <c r="B91" s="14"/>
      <c r="C91" s="15"/>
      <c r="D91" s="16"/>
      <c r="E91" s="16"/>
      <c r="F91" s="15"/>
      <c r="G91" s="15"/>
      <c r="H91" s="15"/>
      <c r="I91" s="14"/>
      <c r="J91" s="14"/>
      <c r="K91" s="14"/>
      <c r="L91" s="14"/>
      <c r="M91" s="14"/>
      <c r="N91" s="14"/>
      <c r="O91" s="14"/>
      <c r="P91" s="14"/>
      <c r="Q91" s="14"/>
      <c r="Y91" s="166"/>
      <c r="Z91" s="166"/>
      <c r="AU91" s="166"/>
    </row>
    <row r="92" spans="1:47" s="17" customFormat="1" ht="15.75">
      <c r="A92" s="13"/>
      <c r="B92" s="14"/>
      <c r="C92" s="15"/>
      <c r="D92" s="16"/>
      <c r="E92" s="16"/>
      <c r="F92" s="15"/>
      <c r="G92" s="15"/>
      <c r="H92" s="15"/>
      <c r="I92" s="14"/>
      <c r="J92" s="14"/>
      <c r="K92" s="14"/>
      <c r="L92" s="14"/>
      <c r="M92" s="14"/>
      <c r="N92" s="14"/>
      <c r="O92" s="14"/>
      <c r="P92" s="14"/>
      <c r="Q92" s="14"/>
      <c r="Y92" s="166"/>
      <c r="Z92" s="166"/>
      <c r="AU92" s="166"/>
    </row>
    <row r="93" spans="1:47" s="17" customFormat="1" ht="15.75">
      <c r="A93" s="13"/>
      <c r="B93" s="14"/>
      <c r="C93" s="15"/>
      <c r="D93" s="16"/>
      <c r="E93" s="16"/>
      <c r="F93" s="15"/>
      <c r="G93" s="15"/>
      <c r="H93" s="15"/>
      <c r="I93" s="14"/>
      <c r="J93" s="14"/>
      <c r="K93" s="14"/>
      <c r="L93" s="14"/>
      <c r="M93" s="14"/>
      <c r="N93" s="14"/>
      <c r="O93" s="14"/>
      <c r="P93" s="14"/>
      <c r="Q93" s="14"/>
      <c r="Y93" s="166"/>
      <c r="Z93" s="166"/>
      <c r="AU93" s="166"/>
    </row>
    <row r="94" spans="1:47" s="31" customFormat="1" ht="15.75">
      <c r="A94" s="13"/>
      <c r="B94" s="14"/>
      <c r="C94" s="15"/>
      <c r="D94" s="16"/>
      <c r="E94" s="16"/>
      <c r="F94" s="15"/>
      <c r="G94" s="15"/>
      <c r="H94" s="15"/>
      <c r="I94" s="14"/>
      <c r="J94" s="14"/>
      <c r="K94" s="14"/>
      <c r="L94" s="14"/>
      <c r="M94" s="14"/>
      <c r="N94" s="14"/>
      <c r="O94" s="14"/>
      <c r="P94" s="14"/>
      <c r="Q94" s="14"/>
      <c r="Y94" s="352"/>
      <c r="Z94" s="352"/>
      <c r="AU94" s="352"/>
    </row>
    <row r="95" spans="1:47" s="31" customFormat="1" ht="15.75">
      <c r="A95" s="13"/>
      <c r="B95" s="14"/>
      <c r="C95" s="15"/>
      <c r="D95" s="16"/>
      <c r="E95" s="16"/>
      <c r="F95" s="15"/>
      <c r="G95" s="15"/>
      <c r="H95" s="15"/>
      <c r="I95" s="14"/>
      <c r="J95" s="14"/>
      <c r="K95" s="14"/>
      <c r="L95" s="14"/>
      <c r="M95" s="14"/>
      <c r="N95" s="14"/>
      <c r="O95" s="14"/>
      <c r="P95" s="14"/>
      <c r="Q95" s="14"/>
      <c r="Y95" s="352"/>
      <c r="Z95" s="352"/>
      <c r="AU95" s="352"/>
    </row>
    <row r="96" spans="1:47" s="31" customFormat="1" ht="15.75">
      <c r="A96" s="13"/>
      <c r="B96" s="14"/>
      <c r="C96" s="15"/>
      <c r="D96" s="16"/>
      <c r="E96" s="16"/>
      <c r="F96" s="15"/>
      <c r="G96" s="15"/>
      <c r="H96" s="15"/>
      <c r="I96" s="14"/>
      <c r="J96" s="14"/>
      <c r="K96" s="14"/>
      <c r="L96" s="14"/>
      <c r="M96" s="14"/>
      <c r="N96" s="14"/>
      <c r="O96" s="14"/>
      <c r="P96" s="14"/>
      <c r="Q96" s="14"/>
      <c r="Y96" s="352"/>
      <c r="Z96" s="352"/>
      <c r="AU96" s="352"/>
    </row>
    <row r="97" spans="1:47" s="31" customFormat="1" ht="15.75">
      <c r="A97" s="13"/>
      <c r="B97" s="14"/>
      <c r="C97" s="15"/>
      <c r="D97" s="16"/>
      <c r="E97" s="16"/>
      <c r="F97" s="15"/>
      <c r="G97" s="15"/>
      <c r="H97" s="15"/>
      <c r="I97" s="14"/>
      <c r="J97" s="14"/>
      <c r="K97" s="14"/>
      <c r="L97" s="14"/>
      <c r="M97" s="14"/>
      <c r="N97" s="14"/>
      <c r="O97" s="14"/>
      <c r="P97" s="14"/>
      <c r="Q97" s="14"/>
      <c r="Y97" s="352"/>
      <c r="Z97" s="352"/>
      <c r="AU97" s="352"/>
    </row>
    <row r="98" spans="1:47" s="31" customFormat="1" ht="15.75">
      <c r="A98" s="13"/>
      <c r="B98" s="14"/>
      <c r="C98" s="15"/>
      <c r="D98" s="16"/>
      <c r="E98" s="16"/>
      <c r="F98" s="15"/>
      <c r="G98" s="15"/>
      <c r="H98" s="15"/>
      <c r="I98" s="14"/>
      <c r="J98" s="14"/>
      <c r="K98" s="14"/>
      <c r="L98" s="14"/>
      <c r="M98" s="14"/>
      <c r="N98" s="14"/>
      <c r="O98" s="14"/>
      <c r="P98" s="14"/>
      <c r="Q98" s="14"/>
      <c r="Y98" s="352"/>
      <c r="Z98" s="352"/>
      <c r="AU98" s="352"/>
    </row>
    <row r="99" spans="1:47" s="31" customFormat="1" ht="15.75">
      <c r="A99" s="13"/>
      <c r="B99" s="14"/>
      <c r="C99" s="15"/>
      <c r="D99" s="16"/>
      <c r="E99" s="16"/>
      <c r="F99" s="15"/>
      <c r="G99" s="15"/>
      <c r="H99" s="15"/>
      <c r="I99" s="14"/>
      <c r="J99" s="14"/>
      <c r="K99" s="14"/>
      <c r="L99" s="14"/>
      <c r="M99" s="14"/>
      <c r="N99" s="14"/>
      <c r="O99" s="14"/>
      <c r="P99" s="14"/>
      <c r="Q99" s="14"/>
      <c r="Y99" s="352"/>
      <c r="Z99" s="352"/>
      <c r="AU99" s="352"/>
    </row>
    <row r="100" spans="1:47" s="31" customFormat="1" ht="15.75">
      <c r="A100" s="13"/>
      <c r="B100" s="14"/>
      <c r="C100" s="15"/>
      <c r="D100" s="16"/>
      <c r="E100" s="16"/>
      <c r="F100" s="15"/>
      <c r="G100" s="15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Y100" s="352"/>
      <c r="Z100" s="352"/>
      <c r="AU100" s="352"/>
    </row>
    <row r="101" spans="1:47" s="31" customFormat="1" ht="15.75">
      <c r="A101" s="13"/>
      <c r="B101" s="14"/>
      <c r="C101" s="15"/>
      <c r="D101" s="16"/>
      <c r="E101" s="16"/>
      <c r="F101" s="15"/>
      <c r="G101" s="15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Y101" s="352"/>
      <c r="Z101" s="352"/>
      <c r="AU101" s="352"/>
    </row>
    <row r="102" spans="1:47" s="32" customFormat="1" ht="15.75">
      <c r="A102" s="13"/>
      <c r="B102" s="14"/>
      <c r="C102" s="15"/>
      <c r="D102" s="16"/>
      <c r="E102" s="16"/>
      <c r="F102" s="15"/>
      <c r="G102" s="15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Y102" s="353"/>
      <c r="Z102" s="353"/>
      <c r="AU102" s="353"/>
    </row>
    <row r="103" spans="1:47" s="31" customFormat="1" ht="15.75">
      <c r="A103" s="13"/>
      <c r="B103" s="14"/>
      <c r="C103" s="15"/>
      <c r="D103" s="16"/>
      <c r="E103" s="16"/>
      <c r="F103" s="15"/>
      <c r="G103" s="15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Y103" s="352"/>
      <c r="Z103" s="352"/>
      <c r="AU103" s="352"/>
    </row>
    <row r="104" spans="1:47" s="31" customFormat="1" ht="15.75">
      <c r="A104" s="13"/>
      <c r="B104" s="14"/>
      <c r="C104" s="15"/>
      <c r="D104" s="16"/>
      <c r="E104" s="16"/>
      <c r="F104" s="15"/>
      <c r="G104" s="15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Y104" s="352"/>
      <c r="Z104" s="352"/>
      <c r="AU104" s="352"/>
    </row>
    <row r="105" spans="1:47" s="31" customFormat="1" ht="15.75">
      <c r="A105" s="13"/>
      <c r="B105" s="14"/>
      <c r="C105" s="15"/>
      <c r="D105" s="16"/>
      <c r="E105" s="16"/>
      <c r="F105" s="15"/>
      <c r="G105" s="15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Y105" s="352"/>
      <c r="Z105" s="352"/>
      <c r="AU105" s="352"/>
    </row>
    <row r="106" spans="1:47" s="31" customFormat="1" ht="15.75">
      <c r="A106" s="13"/>
      <c r="B106" s="14"/>
      <c r="C106" s="15"/>
      <c r="D106" s="16"/>
      <c r="E106" s="16"/>
      <c r="F106" s="15"/>
      <c r="G106" s="15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Y106" s="352"/>
      <c r="Z106" s="352"/>
      <c r="AU106" s="352"/>
    </row>
    <row r="107" spans="1:47" s="31" customFormat="1" ht="15.75">
      <c r="A107" s="13"/>
      <c r="B107" s="14"/>
      <c r="C107" s="15"/>
      <c r="D107" s="16"/>
      <c r="E107" s="16"/>
      <c r="F107" s="15"/>
      <c r="G107" s="15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Y107" s="352"/>
      <c r="Z107" s="352"/>
      <c r="AU107" s="352"/>
    </row>
    <row r="108" spans="1:47" s="31" customFormat="1" ht="15.75">
      <c r="A108" s="13"/>
      <c r="B108" s="14"/>
      <c r="C108" s="15"/>
      <c r="D108" s="16"/>
      <c r="E108" s="16"/>
      <c r="F108" s="15"/>
      <c r="G108" s="15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Y108" s="352"/>
      <c r="Z108" s="352"/>
      <c r="AU108" s="352"/>
    </row>
    <row r="109" spans="1:47" s="31" customFormat="1" ht="15.75">
      <c r="A109" s="13"/>
      <c r="B109" s="14"/>
      <c r="C109" s="15"/>
      <c r="D109" s="16"/>
      <c r="E109" s="16"/>
      <c r="F109" s="15"/>
      <c r="G109" s="15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Y109" s="352"/>
      <c r="Z109" s="352"/>
      <c r="AU109" s="352"/>
    </row>
    <row r="110" spans="1:47" s="31" customFormat="1" ht="15.75">
      <c r="A110" s="13"/>
      <c r="B110" s="14"/>
      <c r="C110" s="15"/>
      <c r="D110" s="16"/>
      <c r="E110" s="16"/>
      <c r="F110" s="15"/>
      <c r="G110" s="15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Y110" s="352"/>
      <c r="Z110" s="352"/>
      <c r="AU110" s="352"/>
    </row>
    <row r="111" spans="1:47" s="17" customFormat="1" ht="15.75">
      <c r="A111" s="13"/>
      <c r="B111" s="14"/>
      <c r="C111" s="15"/>
      <c r="D111" s="16"/>
      <c r="E111" s="16"/>
      <c r="F111" s="15"/>
      <c r="G111" s="15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Y111" s="166"/>
      <c r="Z111" s="166"/>
      <c r="AU111" s="166"/>
    </row>
    <row r="112" spans="1:47" s="17" customFormat="1" ht="15.75">
      <c r="A112" s="13"/>
      <c r="B112" s="14"/>
      <c r="C112" s="15"/>
      <c r="D112" s="16"/>
      <c r="E112" s="16"/>
      <c r="F112" s="15"/>
      <c r="G112" s="15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Y112" s="166"/>
      <c r="Z112" s="166"/>
      <c r="AU112" s="166"/>
    </row>
    <row r="113" spans="1:47" s="17" customFormat="1" ht="15.75">
      <c r="A113" s="13"/>
      <c r="B113" s="14"/>
      <c r="C113" s="15"/>
      <c r="D113" s="16"/>
      <c r="E113" s="16"/>
      <c r="F113" s="15"/>
      <c r="G113" s="15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Y113" s="166"/>
      <c r="Z113" s="166"/>
      <c r="AU113" s="166"/>
    </row>
    <row r="114" spans="1:47" s="17" customFormat="1" ht="15.75">
      <c r="A114" s="13"/>
      <c r="B114" s="14"/>
      <c r="C114" s="15"/>
      <c r="D114" s="16"/>
      <c r="E114" s="16"/>
      <c r="F114" s="15"/>
      <c r="G114" s="15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Y114" s="166"/>
      <c r="Z114" s="166"/>
      <c r="AU114" s="166"/>
    </row>
    <row r="115" spans="1:47" s="17" customFormat="1" ht="15.75">
      <c r="A115" s="13"/>
      <c r="B115" s="14"/>
      <c r="C115" s="15"/>
      <c r="D115" s="16"/>
      <c r="E115" s="16"/>
      <c r="F115" s="15"/>
      <c r="G115" s="15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Y115" s="166"/>
      <c r="Z115" s="166"/>
      <c r="AU115" s="166"/>
    </row>
    <row r="116" spans="1:47" s="17" customFormat="1" ht="15.75">
      <c r="A116" s="13"/>
      <c r="B116" s="14"/>
      <c r="C116" s="15"/>
      <c r="D116" s="16"/>
      <c r="E116" s="16"/>
      <c r="F116" s="15"/>
      <c r="G116" s="15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Y116" s="166"/>
      <c r="Z116" s="166"/>
      <c r="AU116" s="166"/>
    </row>
    <row r="117" spans="1:47" s="17" customFormat="1" ht="15.75">
      <c r="A117" s="13"/>
      <c r="B117" s="14"/>
      <c r="C117" s="15"/>
      <c r="D117" s="16"/>
      <c r="E117" s="16"/>
      <c r="F117" s="15"/>
      <c r="G117" s="15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Y117" s="166"/>
      <c r="Z117" s="166"/>
      <c r="AU117" s="166"/>
    </row>
    <row r="118" spans="1:47" s="17" customFormat="1" ht="15.75">
      <c r="A118" s="13"/>
      <c r="B118" s="14"/>
      <c r="C118" s="15"/>
      <c r="D118" s="16"/>
      <c r="E118" s="16"/>
      <c r="F118" s="15"/>
      <c r="G118" s="15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Y118" s="166"/>
      <c r="Z118" s="166"/>
      <c r="AU118" s="166"/>
    </row>
    <row r="119" spans="1:47" s="17" customFormat="1" ht="15.75">
      <c r="A119" s="13"/>
      <c r="B119" s="14"/>
      <c r="C119" s="15"/>
      <c r="D119" s="16"/>
      <c r="E119" s="16"/>
      <c r="F119" s="15"/>
      <c r="G119" s="15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25"/>
      <c r="Y119" s="166"/>
      <c r="Z119" s="166"/>
      <c r="AU119" s="166"/>
    </row>
    <row r="120" spans="1:47" s="17" customFormat="1" ht="15.75">
      <c r="A120" s="13"/>
      <c r="B120" s="14"/>
      <c r="C120" s="15"/>
      <c r="D120" s="16"/>
      <c r="E120" s="16"/>
      <c r="F120" s="15"/>
      <c r="G120" s="15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25"/>
      <c r="Y120" s="166"/>
      <c r="Z120" s="166"/>
      <c r="AU120" s="166"/>
    </row>
    <row r="121" spans="1:47" s="17" customFormat="1" ht="15.75">
      <c r="A121" s="13"/>
      <c r="B121" s="14"/>
      <c r="C121" s="15"/>
      <c r="D121" s="16"/>
      <c r="E121" s="16"/>
      <c r="F121" s="15"/>
      <c r="G121" s="15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25"/>
      <c r="Y121" s="166"/>
      <c r="Z121" s="166"/>
      <c r="AU121" s="166"/>
    </row>
    <row r="122" spans="1:47" s="17" customFormat="1" ht="15.75">
      <c r="A122" s="13"/>
      <c r="B122" s="14"/>
      <c r="C122" s="15"/>
      <c r="D122" s="16"/>
      <c r="E122" s="16"/>
      <c r="F122" s="15"/>
      <c r="G122" s="15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25"/>
      <c r="Y122" s="166"/>
      <c r="Z122" s="166"/>
      <c r="AU122" s="166"/>
    </row>
    <row r="123" spans="1:47" s="17" customFormat="1" ht="15.75">
      <c r="A123" s="13"/>
      <c r="B123" s="14"/>
      <c r="C123" s="15"/>
      <c r="D123" s="16"/>
      <c r="E123" s="16"/>
      <c r="F123" s="15"/>
      <c r="G123" s="15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25"/>
      <c r="Y123" s="166"/>
      <c r="Z123" s="166"/>
      <c r="AU123" s="166"/>
    </row>
    <row r="124" ht="15.75">
      <c r="R124" s="28"/>
    </row>
    <row r="125" ht="15.75">
      <c r="R125" s="28"/>
    </row>
    <row r="126" ht="15.75">
      <c r="R126" s="28"/>
    </row>
    <row r="127" ht="15.75">
      <c r="R127" s="28"/>
    </row>
    <row r="128" ht="15.75">
      <c r="R128" s="28"/>
    </row>
    <row r="129" ht="15.75">
      <c r="R129" s="28"/>
    </row>
    <row r="130" ht="15.75">
      <c r="R130" s="28"/>
    </row>
    <row r="131" ht="15.75">
      <c r="R131" s="28"/>
    </row>
    <row r="132" ht="15.75">
      <c r="R132" s="28"/>
    </row>
    <row r="133" spans="1:214" s="354" customFormat="1" ht="15.75">
      <c r="A133" s="13"/>
      <c r="B133" s="14"/>
      <c r="C133" s="15"/>
      <c r="D133" s="16"/>
      <c r="E133" s="16"/>
      <c r="F133" s="15"/>
      <c r="G133" s="15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28"/>
      <c r="S133" s="14"/>
      <c r="T133" s="14"/>
      <c r="U133" s="14"/>
      <c r="V133" s="14"/>
      <c r="W133" s="14"/>
      <c r="X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</row>
    <row r="134" spans="1:214" s="354" customFormat="1" ht="15.75">
      <c r="A134" s="13"/>
      <c r="B134" s="14"/>
      <c r="C134" s="15"/>
      <c r="D134" s="16"/>
      <c r="E134" s="16"/>
      <c r="F134" s="15"/>
      <c r="G134" s="15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28"/>
      <c r="S134" s="14"/>
      <c r="T134" s="14"/>
      <c r="U134" s="14"/>
      <c r="V134" s="14"/>
      <c r="W134" s="14"/>
      <c r="X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</row>
    <row r="135" spans="1:214" s="354" customFormat="1" ht="15.75">
      <c r="A135" s="13"/>
      <c r="B135" s="14"/>
      <c r="C135" s="15"/>
      <c r="D135" s="16"/>
      <c r="E135" s="16"/>
      <c r="F135" s="15"/>
      <c r="G135" s="15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28"/>
      <c r="S135" s="14"/>
      <c r="T135" s="14"/>
      <c r="U135" s="14"/>
      <c r="V135" s="14"/>
      <c r="W135" s="14"/>
      <c r="X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</row>
    <row r="137" spans="1:214" s="354" customFormat="1" ht="15.75">
      <c r="A137" s="13"/>
      <c r="B137" s="14"/>
      <c r="C137" s="15"/>
      <c r="D137" s="16"/>
      <c r="E137" s="16"/>
      <c r="F137" s="15"/>
      <c r="G137" s="15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R137" s="33"/>
      <c r="S137" s="14"/>
      <c r="T137" s="14"/>
      <c r="U137" s="14"/>
      <c r="V137" s="14"/>
      <c r="W137" s="14"/>
      <c r="X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</row>
    <row r="138" spans="1:214" s="354" customFormat="1" ht="15.75">
      <c r="A138" s="13"/>
      <c r="B138" s="14"/>
      <c r="C138" s="15"/>
      <c r="D138" s="16"/>
      <c r="E138" s="16"/>
      <c r="F138" s="15"/>
      <c r="G138" s="15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21"/>
      <c r="S138" s="21"/>
      <c r="T138" s="21"/>
      <c r="U138" s="21"/>
      <c r="V138" s="21"/>
      <c r="W138" s="21"/>
      <c r="X138" s="21"/>
      <c r="Y138" s="355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</row>
    <row r="139" spans="1:214" s="354" customFormat="1" ht="15.75">
      <c r="A139" s="13"/>
      <c r="B139" s="14"/>
      <c r="C139" s="15"/>
      <c r="D139" s="16"/>
      <c r="E139" s="16"/>
      <c r="F139" s="15"/>
      <c r="G139" s="15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R139" s="15"/>
      <c r="S139" s="15"/>
      <c r="T139" s="15"/>
      <c r="U139" s="15"/>
      <c r="V139" s="15"/>
      <c r="W139" s="15"/>
      <c r="X139" s="15"/>
      <c r="Y139" s="356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</row>
    <row r="140" spans="1:214" s="354" customFormat="1" ht="15.75">
      <c r="A140" s="13"/>
      <c r="B140" s="14"/>
      <c r="C140" s="15"/>
      <c r="D140" s="16"/>
      <c r="E140" s="16"/>
      <c r="F140" s="15"/>
      <c r="G140" s="15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R140" s="15"/>
      <c r="S140" s="15"/>
      <c r="T140" s="15"/>
      <c r="U140" s="15"/>
      <c r="V140" s="15"/>
      <c r="W140" s="15"/>
      <c r="X140" s="15"/>
      <c r="Y140" s="356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</row>
    <row r="141" spans="1:214" s="354" customFormat="1" ht="15.75">
      <c r="A141" s="13"/>
      <c r="B141" s="14"/>
      <c r="C141" s="15"/>
      <c r="D141" s="16"/>
      <c r="E141" s="16"/>
      <c r="F141" s="15"/>
      <c r="G141" s="15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S141" s="15"/>
      <c r="T141" s="15"/>
      <c r="U141" s="15"/>
      <c r="V141" s="15"/>
      <c r="W141" s="15"/>
      <c r="X141" s="15"/>
      <c r="Y141" s="356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</row>
  </sheetData>
  <sheetProtection selectLockedCells="1" selectUnlockedCells="1"/>
  <mergeCells count="31">
    <mergeCell ref="C5:C8"/>
    <mergeCell ref="D5:D8"/>
    <mergeCell ref="E5:F6"/>
    <mergeCell ref="J5:J8"/>
    <mergeCell ref="K5:K8"/>
    <mergeCell ref="J4:L4"/>
    <mergeCell ref="H2:M2"/>
    <mergeCell ref="N2:AU2"/>
    <mergeCell ref="H3:H8"/>
    <mergeCell ref="I3:L3"/>
    <mergeCell ref="M3:M8"/>
    <mergeCell ref="E7:E8"/>
    <mergeCell ref="A1:Q1"/>
    <mergeCell ref="A2:A8"/>
    <mergeCell ref="B2:B8"/>
    <mergeCell ref="C2:F4"/>
    <mergeCell ref="G2:G8"/>
    <mergeCell ref="N7:AU7"/>
    <mergeCell ref="N3:P3"/>
    <mergeCell ref="Q3:AU3"/>
    <mergeCell ref="I4:I8"/>
    <mergeCell ref="F7:F8"/>
    <mergeCell ref="N4:AU5"/>
    <mergeCell ref="AV2:AV8"/>
    <mergeCell ref="B26:Q26"/>
    <mergeCell ref="A27:Q27"/>
    <mergeCell ref="B41:F41"/>
    <mergeCell ref="A17:Q17"/>
    <mergeCell ref="A15:Q15"/>
    <mergeCell ref="A16:Q16"/>
    <mergeCell ref="L5:L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36"/>
  <sheetViews>
    <sheetView view="pageBreakPreview" zoomScale="90" zoomScaleNormal="50" zoomScaleSheetLayoutView="90" zoomScalePageLayoutView="0" workbookViewId="0" topLeftCell="A1">
      <selection activeCell="A1" sqref="A1:Q1"/>
    </sheetView>
  </sheetViews>
  <sheetFormatPr defaultColWidth="9.00390625" defaultRowHeight="12.75"/>
  <cols>
    <col min="1" max="1" width="9.375" style="13" customWidth="1"/>
    <col min="2" max="2" width="41.875" style="14" customWidth="1"/>
    <col min="3" max="3" width="5.375" style="15" customWidth="1"/>
    <col min="4" max="4" width="5.875" style="16" customWidth="1"/>
    <col min="5" max="5" width="5.25390625" style="16" customWidth="1"/>
    <col min="6" max="6" width="5.125" style="15" customWidth="1"/>
    <col min="7" max="7" width="7.25390625" style="15" hidden="1" customWidth="1"/>
    <col min="8" max="8" width="9.25390625" style="15" hidden="1" customWidth="1"/>
    <col min="9" max="9" width="9.25390625" style="14" customWidth="1"/>
    <col min="10" max="10" width="8.25390625" style="14" customWidth="1"/>
    <col min="11" max="11" width="7.625" style="14" customWidth="1"/>
    <col min="12" max="12" width="8.375" style="14" customWidth="1"/>
    <col min="13" max="13" width="9.875" style="14" hidden="1" customWidth="1"/>
    <col min="14" max="14" width="9.75390625" style="14" hidden="1" customWidth="1"/>
    <col min="15" max="15" width="7.625" style="14" customWidth="1"/>
    <col min="16" max="16" width="7.125" style="14" hidden="1" customWidth="1"/>
    <col min="17" max="17" width="10.375" style="14" hidden="1" customWidth="1"/>
    <col min="18" max="18" width="4.625" style="14" hidden="1" customWidth="1"/>
    <col min="19" max="19" width="10.25390625" style="14" hidden="1" customWidth="1"/>
    <col min="20" max="24" width="0" style="14" hidden="1" customWidth="1"/>
    <col min="25" max="26" width="0" style="354" hidden="1" customWidth="1"/>
    <col min="27" max="46" width="0" style="14" hidden="1" customWidth="1"/>
    <col min="47" max="47" width="0" style="354" hidden="1" customWidth="1"/>
    <col min="48" max="48" width="27.00390625" style="14" customWidth="1"/>
    <col min="49" max="16384" width="9.125" style="14" customWidth="1"/>
  </cols>
  <sheetData>
    <row r="1" spans="1:47" s="17" customFormat="1" ht="18.75">
      <c r="A1" s="1191" t="s">
        <v>312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3"/>
      <c r="Y1" s="631"/>
      <c r="Z1" s="631"/>
      <c r="AU1" s="631"/>
    </row>
    <row r="2" spans="1:48" s="17" customFormat="1" ht="33" customHeight="1">
      <c r="A2" s="1194" t="s">
        <v>28</v>
      </c>
      <c r="B2" s="1172" t="s">
        <v>79</v>
      </c>
      <c r="C2" s="1195" t="s">
        <v>210</v>
      </c>
      <c r="D2" s="1195"/>
      <c r="E2" s="1196"/>
      <c r="F2" s="1196"/>
      <c r="G2" s="1190" t="s">
        <v>184</v>
      </c>
      <c r="H2" s="1172" t="s">
        <v>83</v>
      </c>
      <c r="I2" s="1172"/>
      <c r="J2" s="1172"/>
      <c r="K2" s="1172"/>
      <c r="L2" s="1172"/>
      <c r="M2" s="1173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1184" t="s">
        <v>310</v>
      </c>
    </row>
    <row r="3" spans="1:48" s="17" customFormat="1" ht="17.25" customHeight="1">
      <c r="A3" s="1194"/>
      <c r="B3" s="1172"/>
      <c r="C3" s="1195"/>
      <c r="D3" s="1195"/>
      <c r="E3" s="1196"/>
      <c r="F3" s="1196"/>
      <c r="G3" s="1190"/>
      <c r="H3" s="1190" t="s">
        <v>29</v>
      </c>
      <c r="I3" s="1178" t="s">
        <v>84</v>
      </c>
      <c r="J3" s="1178"/>
      <c r="K3" s="1178"/>
      <c r="L3" s="1178"/>
      <c r="M3" s="1190" t="s">
        <v>86</v>
      </c>
      <c r="N3" s="1172" t="s">
        <v>90</v>
      </c>
      <c r="O3" s="1173"/>
      <c r="P3" s="1173"/>
      <c r="Q3" s="1151" t="s">
        <v>121</v>
      </c>
      <c r="R3" s="1151"/>
      <c r="S3" s="1151"/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1151"/>
      <c r="AF3" s="1151"/>
      <c r="AG3" s="1151"/>
      <c r="AH3" s="1151"/>
      <c r="AI3" s="1151"/>
      <c r="AJ3" s="1151"/>
      <c r="AK3" s="1151"/>
      <c r="AL3" s="1151"/>
      <c r="AM3" s="1151"/>
      <c r="AN3" s="1151"/>
      <c r="AO3" s="1151"/>
      <c r="AP3" s="1151"/>
      <c r="AQ3" s="1151"/>
      <c r="AR3" s="1151"/>
      <c r="AS3" s="1151"/>
      <c r="AT3" s="1151"/>
      <c r="AU3" s="1151"/>
      <c r="AV3" s="1184"/>
    </row>
    <row r="4" spans="1:48" s="17" customFormat="1" ht="15.75" customHeight="1">
      <c r="A4" s="1194"/>
      <c r="B4" s="1172"/>
      <c r="C4" s="1195"/>
      <c r="D4" s="1195"/>
      <c r="E4" s="1196"/>
      <c r="F4" s="1196"/>
      <c r="G4" s="1190"/>
      <c r="H4" s="1173"/>
      <c r="I4" s="1190" t="s">
        <v>85</v>
      </c>
      <c r="J4" s="1172" t="s">
        <v>89</v>
      </c>
      <c r="K4" s="1173"/>
      <c r="L4" s="1173"/>
      <c r="M4" s="1173"/>
      <c r="N4" s="1178"/>
      <c r="O4" s="1178"/>
      <c r="P4" s="1178"/>
      <c r="Q4" s="1178"/>
      <c r="R4" s="1178"/>
      <c r="S4" s="1178"/>
      <c r="T4" s="1178"/>
      <c r="U4" s="1178"/>
      <c r="V4" s="1178"/>
      <c r="W4" s="1178"/>
      <c r="X4" s="1178"/>
      <c r="Y4" s="1178"/>
      <c r="Z4" s="1178"/>
      <c r="AA4" s="1178"/>
      <c r="AB4" s="1178"/>
      <c r="AC4" s="1178"/>
      <c r="AD4" s="1178"/>
      <c r="AE4" s="1178"/>
      <c r="AF4" s="1178"/>
      <c r="AG4" s="1178"/>
      <c r="AH4" s="1178"/>
      <c r="AI4" s="1178"/>
      <c r="AJ4" s="1178"/>
      <c r="AK4" s="1178"/>
      <c r="AL4" s="1178"/>
      <c r="AM4" s="1178"/>
      <c r="AN4" s="1178"/>
      <c r="AO4" s="1178"/>
      <c r="AP4" s="1178"/>
      <c r="AQ4" s="1178"/>
      <c r="AR4" s="1178"/>
      <c r="AS4" s="1178"/>
      <c r="AT4" s="1178"/>
      <c r="AU4" s="1178"/>
      <c r="AV4" s="1184"/>
    </row>
    <row r="5" spans="1:48" s="17" customFormat="1" ht="12.75" customHeight="1">
      <c r="A5" s="1194"/>
      <c r="B5" s="1172"/>
      <c r="C5" s="1190" t="s">
        <v>30</v>
      </c>
      <c r="D5" s="1190" t="s">
        <v>31</v>
      </c>
      <c r="E5" s="1198" t="s">
        <v>80</v>
      </c>
      <c r="F5" s="1198"/>
      <c r="G5" s="1190"/>
      <c r="H5" s="1173"/>
      <c r="I5" s="1197"/>
      <c r="J5" s="1190" t="s">
        <v>32</v>
      </c>
      <c r="K5" s="1190" t="s">
        <v>88</v>
      </c>
      <c r="L5" s="1190" t="s">
        <v>87</v>
      </c>
      <c r="M5" s="1173"/>
      <c r="N5" s="1178"/>
      <c r="O5" s="1178"/>
      <c r="P5" s="1178"/>
      <c r="Q5" s="1178"/>
      <c r="R5" s="1178"/>
      <c r="S5" s="1178"/>
      <c r="T5" s="1178"/>
      <c r="U5" s="1178"/>
      <c r="V5" s="1178"/>
      <c r="W5" s="1178"/>
      <c r="X5" s="1178"/>
      <c r="Y5" s="1178"/>
      <c r="Z5" s="1178"/>
      <c r="AA5" s="1178"/>
      <c r="AB5" s="1178"/>
      <c r="AC5" s="1178"/>
      <c r="AD5" s="1178"/>
      <c r="AE5" s="1178"/>
      <c r="AF5" s="1178"/>
      <c r="AG5" s="1178"/>
      <c r="AH5" s="1178"/>
      <c r="AI5" s="1178"/>
      <c r="AJ5" s="1178"/>
      <c r="AK5" s="1178"/>
      <c r="AL5" s="1178"/>
      <c r="AM5" s="1178"/>
      <c r="AN5" s="1178"/>
      <c r="AO5" s="1178"/>
      <c r="AP5" s="1178"/>
      <c r="AQ5" s="1178"/>
      <c r="AR5" s="1178"/>
      <c r="AS5" s="1178"/>
      <c r="AT5" s="1178"/>
      <c r="AU5" s="1178"/>
      <c r="AV5" s="1184"/>
    </row>
    <row r="6" spans="1:48" s="17" customFormat="1" ht="15.75">
      <c r="A6" s="1194"/>
      <c r="B6" s="1172"/>
      <c r="C6" s="1190"/>
      <c r="D6" s="1190"/>
      <c r="E6" s="1198"/>
      <c r="F6" s="1198"/>
      <c r="G6" s="1190"/>
      <c r="H6" s="1173"/>
      <c r="I6" s="1197"/>
      <c r="J6" s="1190"/>
      <c r="K6" s="1190"/>
      <c r="L6" s="1190"/>
      <c r="M6" s="1173"/>
      <c r="N6" s="612">
        <v>1</v>
      </c>
      <c r="O6" s="612" t="s">
        <v>208</v>
      </c>
      <c r="P6" s="612" t="s">
        <v>209</v>
      </c>
      <c r="Q6" s="612">
        <v>3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352">
        <v>4</v>
      </c>
      <c r="AV6" s="1184"/>
    </row>
    <row r="7" spans="1:48" s="17" customFormat="1" ht="44.25" customHeight="1">
      <c r="A7" s="1194"/>
      <c r="B7" s="1172"/>
      <c r="C7" s="1190"/>
      <c r="D7" s="1190"/>
      <c r="E7" s="1183" t="s">
        <v>81</v>
      </c>
      <c r="F7" s="1182" t="s">
        <v>82</v>
      </c>
      <c r="G7" s="1190"/>
      <c r="H7" s="1173"/>
      <c r="I7" s="1197"/>
      <c r="J7" s="1190"/>
      <c r="K7" s="1190"/>
      <c r="L7" s="1190"/>
      <c r="M7" s="1173"/>
      <c r="N7" s="1172"/>
      <c r="O7" s="1172"/>
      <c r="P7" s="1172"/>
      <c r="Q7" s="1172"/>
      <c r="R7" s="1172"/>
      <c r="S7" s="1172"/>
      <c r="T7" s="1172"/>
      <c r="U7" s="1172"/>
      <c r="V7" s="1172"/>
      <c r="W7" s="1172"/>
      <c r="X7" s="1172"/>
      <c r="Y7" s="1172"/>
      <c r="Z7" s="1172"/>
      <c r="AA7" s="1172"/>
      <c r="AB7" s="1172"/>
      <c r="AC7" s="1172"/>
      <c r="AD7" s="1172"/>
      <c r="AE7" s="1172"/>
      <c r="AF7" s="1172"/>
      <c r="AG7" s="1172"/>
      <c r="AH7" s="1172"/>
      <c r="AI7" s="1172"/>
      <c r="AJ7" s="1172"/>
      <c r="AK7" s="1172"/>
      <c r="AL7" s="1172"/>
      <c r="AM7" s="1172"/>
      <c r="AN7" s="1172"/>
      <c r="AO7" s="1172"/>
      <c r="AP7" s="1172"/>
      <c r="AQ7" s="1172"/>
      <c r="AR7" s="1172"/>
      <c r="AS7" s="1172"/>
      <c r="AT7" s="1172"/>
      <c r="AU7" s="1172"/>
      <c r="AV7" s="1184"/>
    </row>
    <row r="8" spans="1:48" s="17" customFormat="1" ht="15.75">
      <c r="A8" s="1194"/>
      <c r="B8" s="1172"/>
      <c r="C8" s="1190"/>
      <c r="D8" s="1190"/>
      <c r="E8" s="1183"/>
      <c r="F8" s="1183"/>
      <c r="G8" s="1190"/>
      <c r="H8" s="1173"/>
      <c r="I8" s="1197"/>
      <c r="J8" s="1190"/>
      <c r="K8" s="1190"/>
      <c r="L8" s="1190"/>
      <c r="M8" s="1173"/>
      <c r="N8" s="612">
        <v>15</v>
      </c>
      <c r="O8" s="612"/>
      <c r="P8" s="612">
        <v>9</v>
      </c>
      <c r="Q8" s="612">
        <v>15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352">
        <v>22</v>
      </c>
      <c r="AV8" s="1184"/>
    </row>
    <row r="9" spans="1:48" s="238" customFormat="1" ht="39" customHeight="1">
      <c r="A9" s="769" t="s">
        <v>247</v>
      </c>
      <c r="B9" s="670" t="s">
        <v>259</v>
      </c>
      <c r="C9" s="777"/>
      <c r="D9" s="778" t="s">
        <v>208</v>
      </c>
      <c r="E9" s="777"/>
      <c r="F9" s="777"/>
      <c r="G9" s="725">
        <v>3</v>
      </c>
      <c r="H9" s="725">
        <f>G9*30</f>
        <v>90</v>
      </c>
      <c r="I9" s="725">
        <v>30</v>
      </c>
      <c r="J9" s="725">
        <v>20</v>
      </c>
      <c r="K9" s="725"/>
      <c r="L9" s="725">
        <v>10</v>
      </c>
      <c r="M9" s="725">
        <f>H9-I9</f>
        <v>60</v>
      </c>
      <c r="N9" s="306"/>
      <c r="O9" s="306">
        <v>3</v>
      </c>
      <c r="P9" s="306"/>
      <c r="Q9" s="306"/>
      <c r="R9" s="680"/>
      <c r="S9" s="680" t="s">
        <v>197</v>
      </c>
      <c r="T9" s="680">
        <v>1</v>
      </c>
      <c r="U9" s="680">
        <v>1</v>
      </c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0"/>
      <c r="AL9" s="680"/>
      <c r="AM9" s="680"/>
      <c r="AN9" s="680"/>
      <c r="AO9" s="680"/>
      <c r="AP9" s="680"/>
      <c r="AQ9" s="680"/>
      <c r="AR9" s="680"/>
      <c r="AS9" s="680"/>
      <c r="AT9" s="680"/>
      <c r="AU9" s="680"/>
      <c r="AV9" s="680"/>
    </row>
    <row r="10" spans="1:48" s="17" customFormat="1" ht="33.75" customHeight="1" hidden="1">
      <c r="A10" s="769" t="s">
        <v>110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</row>
    <row r="11" spans="1:48" s="17" customFormat="1" ht="32.25" customHeight="1">
      <c r="A11" s="488" t="s">
        <v>125</v>
      </c>
      <c r="B11" s="646" t="s">
        <v>52</v>
      </c>
      <c r="C11" s="176"/>
      <c r="D11" s="488"/>
      <c r="E11" s="488"/>
      <c r="F11" s="768"/>
      <c r="G11" s="614">
        <v>2</v>
      </c>
      <c r="H11" s="197">
        <f>G11*30</f>
        <v>60</v>
      </c>
      <c r="I11" s="197">
        <f>SUM(J11:L11)</f>
        <v>20</v>
      </c>
      <c r="J11" s="176"/>
      <c r="K11" s="176"/>
      <c r="L11" s="176">
        <v>20</v>
      </c>
      <c r="M11" s="176">
        <f>H11-I11</f>
        <v>40</v>
      </c>
      <c r="N11" s="180"/>
      <c r="O11" s="180">
        <v>2</v>
      </c>
      <c r="P11" s="180"/>
      <c r="Q11" s="176"/>
      <c r="R11" s="166"/>
      <c r="S11" s="166" t="s">
        <v>197</v>
      </c>
      <c r="T11" s="166">
        <v>1</v>
      </c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</row>
    <row r="12" spans="1:48" s="238" customFormat="1" ht="27" customHeight="1">
      <c r="A12" s="488"/>
      <c r="B12" s="767" t="s">
        <v>34</v>
      </c>
      <c r="C12" s="176"/>
      <c r="D12" s="773" t="s">
        <v>211</v>
      </c>
      <c r="E12" s="773"/>
      <c r="F12" s="768"/>
      <c r="G12" s="614"/>
      <c r="H12" s="176"/>
      <c r="I12" s="179">
        <f>J12+K12+L12</f>
        <v>0</v>
      </c>
      <c r="J12" s="176"/>
      <c r="K12" s="176"/>
      <c r="L12" s="176"/>
      <c r="M12" s="176"/>
      <c r="N12" s="184" t="s">
        <v>36</v>
      </c>
      <c r="O12" s="184" t="s">
        <v>36</v>
      </c>
      <c r="P12" s="184" t="s">
        <v>36</v>
      </c>
      <c r="Q12" s="184"/>
      <c r="R12" s="680"/>
      <c r="S12" s="682" t="s">
        <v>199</v>
      </c>
      <c r="T12" s="680"/>
      <c r="U12" s="680"/>
      <c r="V12" s="680"/>
      <c r="W12" s="680"/>
      <c r="X12" s="680"/>
      <c r="Y12" s="680"/>
      <c r="Z12" s="680"/>
      <c r="AA12" s="680"/>
      <c r="AB12" s="680"/>
      <c r="AC12" s="680"/>
      <c r="AD12" s="680"/>
      <c r="AE12" s="680"/>
      <c r="AF12" s="680"/>
      <c r="AG12" s="680"/>
      <c r="AH12" s="680"/>
      <c r="AI12" s="680"/>
      <c r="AJ12" s="680"/>
      <c r="AK12" s="680"/>
      <c r="AL12" s="680"/>
      <c r="AM12" s="680"/>
      <c r="AN12" s="680"/>
      <c r="AO12" s="680"/>
      <c r="AP12" s="680"/>
      <c r="AQ12" s="680"/>
      <c r="AR12" s="680"/>
      <c r="AS12" s="680"/>
      <c r="AT12" s="680"/>
      <c r="AU12" s="680"/>
      <c r="AV12" s="680"/>
    </row>
    <row r="13" spans="1:48" s="17" customFormat="1" ht="55.5" customHeight="1" hidden="1" thickBot="1">
      <c r="A13" s="1199"/>
      <c r="B13" s="1200"/>
      <c r="C13" s="1200"/>
      <c r="D13" s="1200"/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0"/>
      <c r="P13" s="1200"/>
      <c r="Q13" s="1200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</row>
    <row r="14" spans="1:48" s="740" customFormat="1" ht="30" customHeight="1">
      <c r="A14" s="763" t="s">
        <v>262</v>
      </c>
      <c r="B14" s="774" t="s">
        <v>48</v>
      </c>
      <c r="C14" s="737"/>
      <c r="D14" s="737"/>
      <c r="E14" s="737"/>
      <c r="F14" s="775" t="s">
        <v>208</v>
      </c>
      <c r="G14" s="761">
        <f>H14/30</f>
        <v>1</v>
      </c>
      <c r="H14" s="744">
        <v>30</v>
      </c>
      <c r="I14" s="744">
        <v>18</v>
      </c>
      <c r="J14" s="744"/>
      <c r="K14" s="744"/>
      <c r="L14" s="744">
        <v>18</v>
      </c>
      <c r="M14" s="737">
        <f>H14-I14</f>
        <v>12</v>
      </c>
      <c r="N14" s="737"/>
      <c r="O14" s="737">
        <v>2</v>
      </c>
      <c r="P14" s="737"/>
      <c r="Q14" s="737"/>
      <c r="R14" s="742"/>
      <c r="S14" s="745" t="s">
        <v>199</v>
      </c>
      <c r="T14" s="741"/>
      <c r="U14" s="741"/>
      <c r="V14" s="741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3"/>
      <c r="AV14" s="742"/>
    </row>
    <row r="15" spans="1:48" s="740" customFormat="1" ht="30" customHeight="1">
      <c r="A15" s="763" t="s">
        <v>268</v>
      </c>
      <c r="B15" s="774" t="s">
        <v>62</v>
      </c>
      <c r="C15" s="737"/>
      <c r="D15" s="737" t="s">
        <v>208</v>
      </c>
      <c r="E15" s="737"/>
      <c r="F15" s="775"/>
      <c r="G15" s="761">
        <v>4</v>
      </c>
      <c r="H15" s="737">
        <v>120</v>
      </c>
      <c r="I15" s="738">
        <v>45</v>
      </c>
      <c r="J15" s="739">
        <v>18</v>
      </c>
      <c r="K15" s="737">
        <v>27</v>
      </c>
      <c r="L15" s="737"/>
      <c r="M15" s="737">
        <f>H15-I15</f>
        <v>75</v>
      </c>
      <c r="N15" s="737"/>
      <c r="O15" s="737">
        <v>5</v>
      </c>
      <c r="P15" s="737"/>
      <c r="Q15" s="737"/>
      <c r="R15" s="742"/>
      <c r="S15" s="741" t="s">
        <v>196</v>
      </c>
      <c r="T15" s="741" t="e">
        <f>#REF!+#REF!+#REF!</f>
        <v>#REF!</v>
      </c>
      <c r="U15" s="741" t="e">
        <f>#REF!+#REF!+#REF!</f>
        <v>#REF!</v>
      </c>
      <c r="V15" s="741" t="e">
        <f>#REF!+#REF!+#REF!</f>
        <v>#REF!</v>
      </c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  <c r="AT15" s="742"/>
      <c r="AU15" s="743"/>
      <c r="AV15" s="742"/>
    </row>
    <row r="16" spans="1:48" s="748" customFormat="1" ht="33" customHeight="1">
      <c r="A16" s="779" t="s">
        <v>269</v>
      </c>
      <c r="B16" s="780" t="s">
        <v>291</v>
      </c>
      <c r="C16" s="737" t="s">
        <v>208</v>
      </c>
      <c r="D16" s="737"/>
      <c r="E16" s="737"/>
      <c r="F16" s="775"/>
      <c r="G16" s="772">
        <v>3.5</v>
      </c>
      <c r="H16" s="752">
        <f>G16*30</f>
        <v>105</v>
      </c>
      <c r="I16" s="781">
        <f>J16+L16</f>
        <v>36</v>
      </c>
      <c r="J16" s="782">
        <v>18</v>
      </c>
      <c r="K16" s="752"/>
      <c r="L16" s="752">
        <v>18</v>
      </c>
      <c r="M16" s="752">
        <f>H16-I16</f>
        <v>69</v>
      </c>
      <c r="N16" s="737"/>
      <c r="O16" s="737">
        <v>4</v>
      </c>
      <c r="P16" s="737"/>
      <c r="Q16" s="737"/>
      <c r="R16" s="741"/>
      <c r="S16" s="741" t="s">
        <v>197</v>
      </c>
      <c r="T16" s="741" t="e">
        <f>#REF!+#REF!+T11</f>
        <v>#REF!</v>
      </c>
      <c r="U16" s="741" t="e">
        <f>#REF!+#REF!+U11</f>
        <v>#REF!</v>
      </c>
      <c r="V16" s="741" t="e">
        <f>#REF!+#REF!+V11</f>
        <v>#REF!</v>
      </c>
      <c r="W16" s="741">
        <v>1</v>
      </c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41"/>
      <c r="AM16" s="741"/>
      <c r="AN16" s="741"/>
      <c r="AO16" s="741"/>
      <c r="AP16" s="741"/>
      <c r="AQ16" s="741"/>
      <c r="AR16" s="741"/>
      <c r="AS16" s="741"/>
      <c r="AT16" s="741"/>
      <c r="AU16" s="741"/>
      <c r="AV16" s="741"/>
    </row>
    <row r="17" spans="1:214" s="741" customFormat="1" ht="38.25" customHeight="1">
      <c r="A17" s="763" t="s">
        <v>296</v>
      </c>
      <c r="B17" s="764" t="s">
        <v>274</v>
      </c>
      <c r="C17" s="783"/>
      <c r="D17" s="783"/>
      <c r="E17" s="783"/>
      <c r="F17" s="783"/>
      <c r="G17" s="761">
        <v>2.5</v>
      </c>
      <c r="H17" s="737">
        <f>G17*30</f>
        <v>75</v>
      </c>
      <c r="I17" s="737">
        <f>J17+L17+K17</f>
        <v>27</v>
      </c>
      <c r="J17" s="737">
        <v>9</v>
      </c>
      <c r="K17" s="737">
        <v>9</v>
      </c>
      <c r="L17" s="737">
        <v>9</v>
      </c>
      <c r="M17" s="738">
        <f>H17-I17</f>
        <v>48</v>
      </c>
      <c r="N17" s="784"/>
      <c r="O17" s="784">
        <v>3</v>
      </c>
      <c r="P17" s="784"/>
      <c r="Q17" s="784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8"/>
      <c r="BP17" s="748"/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8"/>
      <c r="CO17" s="748"/>
      <c r="CP17" s="748"/>
      <c r="CQ17" s="748"/>
      <c r="CR17" s="748"/>
      <c r="CS17" s="748"/>
      <c r="CT17" s="748"/>
      <c r="CU17" s="748"/>
      <c r="CV17" s="748"/>
      <c r="CW17" s="748"/>
      <c r="CX17" s="748"/>
      <c r="CY17" s="748"/>
      <c r="CZ17" s="748"/>
      <c r="DA17" s="748"/>
      <c r="DB17" s="748"/>
      <c r="DC17" s="748"/>
      <c r="DD17" s="748"/>
      <c r="DE17" s="748"/>
      <c r="DF17" s="748"/>
      <c r="DG17" s="748"/>
      <c r="DH17" s="748"/>
      <c r="DI17" s="748"/>
      <c r="DJ17" s="748"/>
      <c r="DK17" s="748"/>
      <c r="DL17" s="748"/>
      <c r="DM17" s="748"/>
      <c r="DN17" s="748"/>
      <c r="DO17" s="748"/>
      <c r="DP17" s="748"/>
      <c r="DQ17" s="748"/>
      <c r="DR17" s="748"/>
      <c r="DS17" s="748"/>
      <c r="DT17" s="748"/>
      <c r="DU17" s="748"/>
      <c r="DV17" s="748"/>
      <c r="DW17" s="748"/>
      <c r="DX17" s="748"/>
      <c r="DY17" s="748"/>
      <c r="DZ17" s="748"/>
      <c r="EA17" s="748"/>
      <c r="EB17" s="748"/>
      <c r="EC17" s="748"/>
      <c r="ED17" s="748"/>
      <c r="EE17" s="748"/>
      <c r="EF17" s="748"/>
      <c r="EG17" s="748"/>
      <c r="EH17" s="748"/>
      <c r="EI17" s="748"/>
      <c r="EJ17" s="748"/>
      <c r="EK17" s="748"/>
      <c r="EL17" s="748"/>
      <c r="EM17" s="748"/>
      <c r="EN17" s="748"/>
      <c r="EO17" s="748"/>
      <c r="EP17" s="748"/>
      <c r="EQ17" s="748"/>
      <c r="ER17" s="748"/>
      <c r="ES17" s="748"/>
      <c r="ET17" s="748"/>
      <c r="EU17" s="748"/>
      <c r="EV17" s="748"/>
      <c r="EW17" s="748"/>
      <c r="EX17" s="748"/>
      <c r="EY17" s="748"/>
      <c r="EZ17" s="748"/>
      <c r="FA17" s="748"/>
      <c r="FB17" s="748"/>
      <c r="FC17" s="748"/>
      <c r="FD17" s="748"/>
      <c r="FE17" s="748"/>
      <c r="FF17" s="748"/>
      <c r="FG17" s="748"/>
      <c r="FH17" s="748"/>
      <c r="FI17" s="748"/>
      <c r="FJ17" s="748"/>
      <c r="FK17" s="748"/>
      <c r="FL17" s="748"/>
      <c r="FM17" s="748"/>
      <c r="FN17" s="748"/>
      <c r="FO17" s="748"/>
      <c r="FP17" s="748"/>
      <c r="FQ17" s="748"/>
      <c r="FR17" s="748"/>
      <c r="FS17" s="748"/>
      <c r="FT17" s="748"/>
      <c r="FU17" s="748"/>
      <c r="FV17" s="748"/>
      <c r="FW17" s="748"/>
      <c r="FX17" s="748"/>
      <c r="FY17" s="748"/>
      <c r="FZ17" s="748"/>
      <c r="GA17" s="748"/>
      <c r="GB17" s="748"/>
      <c r="GC17" s="748"/>
      <c r="GD17" s="748"/>
      <c r="GE17" s="748"/>
      <c r="GF17" s="748"/>
      <c r="GG17" s="748"/>
      <c r="GH17" s="748"/>
      <c r="GI17" s="748"/>
      <c r="GJ17" s="748"/>
      <c r="GK17" s="748"/>
      <c r="GL17" s="748"/>
      <c r="GM17" s="748"/>
      <c r="GN17" s="748"/>
      <c r="GO17" s="748"/>
      <c r="GP17" s="748"/>
      <c r="GQ17" s="748"/>
      <c r="GR17" s="748"/>
      <c r="GS17" s="748"/>
      <c r="GT17" s="748"/>
      <c r="GU17" s="748"/>
      <c r="GV17" s="748"/>
      <c r="GW17" s="748"/>
      <c r="GX17" s="748"/>
      <c r="GY17" s="748"/>
      <c r="GZ17" s="748"/>
      <c r="HA17" s="748"/>
      <c r="HB17" s="748"/>
      <c r="HC17" s="748"/>
      <c r="HD17" s="748"/>
      <c r="HE17" s="748"/>
      <c r="HF17" s="748"/>
    </row>
    <row r="18" spans="1:48" s="17" customFormat="1" ht="15.75">
      <c r="A18" s="166"/>
      <c r="B18" s="166"/>
      <c r="C18" s="166">
        <v>1</v>
      </c>
      <c r="D18" s="166">
        <v>2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>
        <f>SUM(O9:O17)</f>
        <v>19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</row>
    <row r="19" spans="1:47" s="17" customFormat="1" ht="15.75">
      <c r="A19" s="13"/>
      <c r="Y19" s="611"/>
      <c r="Z19" s="611"/>
      <c r="AU19" s="611"/>
    </row>
    <row r="20" spans="1:47" s="17" customFormat="1" ht="15.75">
      <c r="A20" s="13"/>
      <c r="Y20" s="166"/>
      <c r="Z20" s="166"/>
      <c r="AU20" s="166"/>
    </row>
    <row r="21" spans="1:47" s="17" customFormat="1" ht="15.75">
      <c r="A21" s="20"/>
      <c r="B21" s="843"/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Y21" s="166"/>
      <c r="Z21" s="166"/>
      <c r="AU21" s="166"/>
    </row>
    <row r="22" spans="1:48" s="166" customFormat="1" ht="21.75" customHeight="1">
      <c r="A22" s="1158" t="s">
        <v>249</v>
      </c>
      <c r="B22" s="1159"/>
      <c r="C22" s="1159"/>
      <c r="D22" s="1159"/>
      <c r="E22" s="1159"/>
      <c r="F22" s="1159"/>
      <c r="G22" s="1159"/>
      <c r="H22" s="1159"/>
      <c r="I22" s="1159"/>
      <c r="J22" s="1159"/>
      <c r="K22" s="1159"/>
      <c r="L22" s="1159"/>
      <c r="M22" s="1159"/>
      <c r="N22" s="1159"/>
      <c r="O22" s="1159"/>
      <c r="P22" s="1159"/>
      <c r="Q22" s="1160"/>
      <c r="AT22" s="616"/>
      <c r="AV22" s="617"/>
    </row>
    <row r="23" spans="1:48" s="166" customFormat="1" ht="34.5" customHeight="1">
      <c r="A23" s="488"/>
      <c r="B23" s="649"/>
      <c r="C23" s="613"/>
      <c r="D23" s="613"/>
      <c r="E23" s="613"/>
      <c r="F23" s="613"/>
      <c r="G23" s="614"/>
      <c r="H23" s="176"/>
      <c r="I23" s="179"/>
      <c r="J23" s="176"/>
      <c r="K23" s="176"/>
      <c r="L23" s="176"/>
      <c r="M23" s="176"/>
      <c r="N23" s="615"/>
      <c r="O23" s="615"/>
      <c r="P23" s="615"/>
      <c r="Q23" s="615"/>
      <c r="AT23" s="616"/>
      <c r="AV23" s="617"/>
    </row>
    <row r="24" spans="1:48" s="166" customFormat="1" ht="34.5" customHeight="1">
      <c r="A24" s="656"/>
      <c r="B24" s="657" t="s">
        <v>234</v>
      </c>
      <c r="C24" s="518"/>
      <c r="D24" s="431">
        <v>1</v>
      </c>
      <c r="E24" s="519"/>
      <c r="F24" s="519"/>
      <c r="G24" s="520">
        <v>3</v>
      </c>
      <c r="H24" s="521">
        <f aca="true" t="shared" si="0" ref="H24:H32">G24*30</f>
        <v>90</v>
      </c>
      <c r="I24" s="431">
        <v>30</v>
      </c>
      <c r="J24" s="431">
        <v>15</v>
      </c>
      <c r="K24" s="431"/>
      <c r="L24" s="431">
        <v>15</v>
      </c>
      <c r="M24" s="171">
        <f>H24-I24</f>
        <v>60</v>
      </c>
      <c r="N24" s="522">
        <v>2</v>
      </c>
      <c r="O24" s="295"/>
      <c r="P24" s="523"/>
      <c r="Q24" s="524"/>
      <c r="AT24" s="616"/>
      <c r="AV24" s="617"/>
    </row>
    <row r="25" spans="1:48" s="166" customFormat="1" ht="34.5" customHeight="1">
      <c r="A25" s="488"/>
      <c r="B25" s="662" t="s">
        <v>250</v>
      </c>
      <c r="C25" s="663">
        <v>3</v>
      </c>
      <c r="D25" s="176"/>
      <c r="E25" s="663"/>
      <c r="F25" s="663"/>
      <c r="G25" s="614">
        <v>7.5</v>
      </c>
      <c r="H25" s="521">
        <f t="shared" si="0"/>
        <v>225</v>
      </c>
      <c r="I25" s="176">
        <v>75</v>
      </c>
      <c r="J25" s="176">
        <v>30</v>
      </c>
      <c r="K25" s="176">
        <v>15</v>
      </c>
      <c r="L25" s="176">
        <v>30</v>
      </c>
      <c r="M25" s="176">
        <v>150</v>
      </c>
      <c r="N25" s="176"/>
      <c r="O25" s="176"/>
      <c r="P25" s="663"/>
      <c r="Q25" s="663">
        <v>5</v>
      </c>
      <c r="AT25" s="616"/>
      <c r="AV25" s="617"/>
    </row>
    <row r="26" spans="1:48" s="166" customFormat="1" ht="34.5" customHeight="1">
      <c r="A26" s="488"/>
      <c r="B26" s="662" t="s">
        <v>251</v>
      </c>
      <c r="C26" s="663">
        <v>3</v>
      </c>
      <c r="D26" s="176"/>
      <c r="E26" s="663"/>
      <c r="F26" s="663"/>
      <c r="G26" s="614">
        <v>7.5</v>
      </c>
      <c r="H26" s="521">
        <f t="shared" si="0"/>
        <v>225</v>
      </c>
      <c r="I26" s="176"/>
      <c r="J26" s="176"/>
      <c r="K26" s="176"/>
      <c r="L26" s="176"/>
      <c r="M26" s="176"/>
      <c r="N26" s="176"/>
      <c r="O26" s="176"/>
      <c r="P26" s="663"/>
      <c r="Q26" s="663"/>
      <c r="AT26" s="616"/>
      <c r="AV26" s="617"/>
    </row>
    <row r="27" spans="1:48" s="166" customFormat="1" ht="34.5" customHeight="1">
      <c r="A27" s="488"/>
      <c r="B27" s="662" t="s">
        <v>252</v>
      </c>
      <c r="C27" s="663"/>
      <c r="D27" s="176">
        <v>4</v>
      </c>
      <c r="E27" s="663"/>
      <c r="F27" s="663"/>
      <c r="G27" s="614">
        <v>8</v>
      </c>
      <c r="H27" s="521">
        <f t="shared" si="0"/>
        <v>240</v>
      </c>
      <c r="I27" s="176">
        <v>80</v>
      </c>
      <c r="J27" s="176"/>
      <c r="K27" s="176"/>
      <c r="L27" s="176">
        <v>80</v>
      </c>
      <c r="M27" s="176">
        <v>160</v>
      </c>
      <c r="N27" s="176"/>
      <c r="O27" s="176"/>
      <c r="P27" s="663"/>
      <c r="Q27" s="663"/>
      <c r="AT27" s="616"/>
      <c r="AV27" s="617"/>
    </row>
    <row r="28" spans="1:48" s="166" customFormat="1" ht="34.5" customHeight="1">
      <c r="A28" s="309"/>
      <c r="B28" s="664"/>
      <c r="C28" s="665"/>
      <c r="D28" s="198"/>
      <c r="E28" s="665"/>
      <c r="F28" s="665"/>
      <c r="G28" s="659">
        <v>11</v>
      </c>
      <c r="H28" s="655">
        <f t="shared" si="0"/>
        <v>330</v>
      </c>
      <c r="I28" s="198">
        <v>114</v>
      </c>
      <c r="J28" s="198">
        <v>33</v>
      </c>
      <c r="K28" s="198">
        <v>33</v>
      </c>
      <c r="L28" s="198">
        <f>I28-J28-K28</f>
        <v>48</v>
      </c>
      <c r="M28" s="198"/>
      <c r="N28" s="198"/>
      <c r="O28" s="198"/>
      <c r="P28" s="665"/>
      <c r="Q28" s="665"/>
      <c r="AT28" s="616"/>
      <c r="AV28" s="617"/>
    </row>
    <row r="29" spans="1:48" s="166" customFormat="1" ht="27" customHeight="1">
      <c r="A29" s="309"/>
      <c r="B29" s="658" t="s">
        <v>253</v>
      </c>
      <c r="C29" s="658"/>
      <c r="D29" s="658"/>
      <c r="E29" s="658"/>
      <c r="F29" s="658"/>
      <c r="G29" s="659">
        <v>2.5</v>
      </c>
      <c r="H29" s="371">
        <f t="shared" si="0"/>
        <v>75</v>
      </c>
      <c r="I29" s="660"/>
      <c r="J29" s="198">
        <v>9</v>
      </c>
      <c r="K29" s="198">
        <v>9</v>
      </c>
      <c r="L29" s="198">
        <v>9</v>
      </c>
      <c r="M29" s="660">
        <f>H29-I29</f>
        <v>75</v>
      </c>
      <c r="N29" s="661"/>
      <c r="O29" s="661">
        <v>3</v>
      </c>
      <c r="P29" s="661"/>
      <c r="Q29" s="661">
        <v>1</v>
      </c>
      <c r="AT29" s="616"/>
      <c r="AV29" s="617"/>
    </row>
    <row r="30" spans="1:48" s="166" customFormat="1" ht="27" customHeight="1">
      <c r="A30" s="309"/>
      <c r="B30" s="658" t="s">
        <v>254</v>
      </c>
      <c r="C30" s="658"/>
      <c r="D30" s="658" t="s">
        <v>209</v>
      </c>
      <c r="E30" s="658"/>
      <c r="F30" s="658"/>
      <c r="G30" s="659">
        <v>2.5</v>
      </c>
      <c r="H30" s="371">
        <f t="shared" si="0"/>
        <v>75</v>
      </c>
      <c r="I30" s="660"/>
      <c r="J30" s="198">
        <v>9</v>
      </c>
      <c r="K30" s="198">
        <v>9</v>
      </c>
      <c r="L30" s="198">
        <v>9</v>
      </c>
      <c r="M30" s="660"/>
      <c r="N30" s="661"/>
      <c r="O30" s="661"/>
      <c r="P30" s="661">
        <v>2</v>
      </c>
      <c r="Q30" s="661"/>
      <c r="AT30" s="616"/>
      <c r="AV30" s="617"/>
    </row>
    <row r="31" spans="1:48" s="166" customFormat="1" ht="27" customHeight="1">
      <c r="A31" s="309"/>
      <c r="B31" s="658" t="s">
        <v>255</v>
      </c>
      <c r="C31" s="658"/>
      <c r="D31" s="658">
        <v>3</v>
      </c>
      <c r="E31" s="658"/>
      <c r="F31" s="658"/>
      <c r="G31" s="659">
        <v>6</v>
      </c>
      <c r="H31" s="371">
        <f t="shared" si="0"/>
        <v>180</v>
      </c>
      <c r="I31" s="660"/>
      <c r="J31" s="198">
        <v>15</v>
      </c>
      <c r="K31" s="198">
        <v>15</v>
      </c>
      <c r="L31" s="198">
        <v>30</v>
      </c>
      <c r="M31" s="660"/>
      <c r="N31" s="661"/>
      <c r="O31" s="661"/>
      <c r="P31" s="661"/>
      <c r="Q31" s="661">
        <v>7</v>
      </c>
      <c r="AT31" s="616"/>
      <c r="AV31" s="617"/>
    </row>
    <row r="32" spans="1:48" s="166" customFormat="1" ht="21.75" customHeight="1">
      <c r="A32" s="488"/>
      <c r="B32" s="613" t="s">
        <v>256</v>
      </c>
      <c r="C32" s="613"/>
      <c r="D32" s="613">
        <v>3</v>
      </c>
      <c r="E32" s="613"/>
      <c r="F32" s="613"/>
      <c r="G32" s="614">
        <v>3</v>
      </c>
      <c r="H32" s="371">
        <f t="shared" si="0"/>
        <v>90</v>
      </c>
      <c r="I32" s="179">
        <v>30</v>
      </c>
      <c r="J32" s="176">
        <v>15</v>
      </c>
      <c r="K32" s="176"/>
      <c r="L32" s="176">
        <v>15</v>
      </c>
      <c r="M32" s="176"/>
      <c r="N32" s="615"/>
      <c r="O32" s="615"/>
      <c r="P32" s="615"/>
      <c r="Q32" s="615">
        <v>2</v>
      </c>
      <c r="AT32" s="616"/>
      <c r="AV32" s="617"/>
    </row>
    <row r="33" spans="1:48" s="166" customFormat="1" ht="21.75" customHeight="1">
      <c r="A33" s="488"/>
      <c r="B33" s="613"/>
      <c r="C33" s="613"/>
      <c r="D33" s="613"/>
      <c r="E33" s="613"/>
      <c r="F33" s="613"/>
      <c r="G33" s="614"/>
      <c r="H33" s="371"/>
      <c r="I33" s="179"/>
      <c r="J33" s="176"/>
      <c r="K33" s="176"/>
      <c r="L33" s="176"/>
      <c r="M33" s="176"/>
      <c r="N33" s="615"/>
      <c r="O33" s="615"/>
      <c r="P33" s="615"/>
      <c r="Q33" s="615"/>
      <c r="AT33" s="616"/>
      <c r="AV33" s="617"/>
    </row>
    <row r="34" spans="1:48" s="166" customFormat="1" ht="21.75" customHeight="1">
      <c r="A34" s="488"/>
      <c r="B34" s="613" t="s">
        <v>230</v>
      </c>
      <c r="C34" s="613"/>
      <c r="D34" s="613"/>
      <c r="E34" s="613"/>
      <c r="F34" s="613"/>
      <c r="G34" s="614">
        <v>24</v>
      </c>
      <c r="H34" s="371">
        <f>G34*30</f>
        <v>720</v>
      </c>
      <c r="I34" s="179"/>
      <c r="J34" s="176"/>
      <c r="K34" s="176"/>
      <c r="L34" s="176"/>
      <c r="M34" s="176">
        <v>720</v>
      </c>
      <c r="N34" s="615"/>
      <c r="O34" s="615"/>
      <c r="P34" s="615"/>
      <c r="Q34" s="615"/>
      <c r="AT34" s="616"/>
      <c r="AV34" s="617"/>
    </row>
    <row r="35" spans="1:48" s="166" customFormat="1" ht="21.75" customHeight="1">
      <c r="A35" s="488"/>
      <c r="B35" s="613" t="s">
        <v>257</v>
      </c>
      <c r="C35" s="613"/>
      <c r="D35" s="613"/>
      <c r="E35" s="613"/>
      <c r="F35" s="613"/>
      <c r="G35" s="614" t="s">
        <v>258</v>
      </c>
      <c r="H35" s="429"/>
      <c r="I35" s="179"/>
      <c r="J35" s="176"/>
      <c r="K35" s="176"/>
      <c r="L35" s="176"/>
      <c r="M35" s="176"/>
      <c r="N35" s="615"/>
      <c r="O35" s="615"/>
      <c r="P35" s="615"/>
      <c r="Q35" s="615"/>
      <c r="AT35" s="616"/>
      <c r="AV35" s="617"/>
    </row>
    <row r="36" spans="1:48" s="166" customFormat="1" ht="21.75" customHeight="1">
      <c r="A36" s="309"/>
      <c r="B36" s="1152" t="s">
        <v>231</v>
      </c>
      <c r="C36" s="1153"/>
      <c r="D36" s="1153"/>
      <c r="E36" s="1153"/>
      <c r="F36" s="1154"/>
      <c r="G36" s="614">
        <f>SUM(G24:G34)</f>
        <v>75</v>
      </c>
      <c r="H36" s="614">
        <f>SUM(H24:H34)</f>
        <v>2250</v>
      </c>
      <c r="I36" s="614">
        <f>SUM(I29:I34)</f>
        <v>30</v>
      </c>
      <c r="J36" s="614">
        <f>SUM(J29:J34)</f>
        <v>48</v>
      </c>
      <c r="K36" s="614">
        <f>SUM(K29:K34)</f>
        <v>33</v>
      </c>
      <c r="L36" s="614">
        <f>SUM(L29:L34)</f>
        <v>63</v>
      </c>
      <c r="M36" s="614">
        <f>SUM(M29:M34)</f>
        <v>795</v>
      </c>
      <c r="N36" s="615"/>
      <c r="O36" s="615"/>
      <c r="P36" s="615"/>
      <c r="Q36" s="615">
        <v>1</v>
      </c>
      <c r="AT36" s="616"/>
      <c r="AV36" s="617"/>
    </row>
    <row r="37" spans="1:47" s="17" customFormat="1" ht="15.75">
      <c r="A37" s="13"/>
      <c r="B37" s="26"/>
      <c r="C37" s="27"/>
      <c r="D37" s="27"/>
      <c r="E37" s="27"/>
      <c r="F37" s="26"/>
      <c r="G37" s="26"/>
      <c r="H37" s="26"/>
      <c r="I37" s="26"/>
      <c r="J37" s="26"/>
      <c r="K37" s="26"/>
      <c r="L37" s="27"/>
      <c r="M37" s="27"/>
      <c r="N37" s="27"/>
      <c r="O37" s="28"/>
      <c r="P37" s="28"/>
      <c r="Q37" s="28"/>
      <c r="Y37" s="166"/>
      <c r="Z37" s="166"/>
      <c r="AU37" s="166"/>
    </row>
    <row r="38" spans="1:47" s="17" customFormat="1" ht="15.75">
      <c r="A38" s="13"/>
      <c r="B38" s="26"/>
      <c r="C38" s="27"/>
      <c r="D38" s="27"/>
      <c r="E38" s="27"/>
      <c r="F38" s="26"/>
      <c r="G38" s="26"/>
      <c r="H38" s="26"/>
      <c r="I38" s="26"/>
      <c r="J38" s="26"/>
      <c r="K38" s="26"/>
      <c r="L38" s="27"/>
      <c r="M38" s="27"/>
      <c r="N38" s="27"/>
      <c r="O38" s="28"/>
      <c r="P38" s="28"/>
      <c r="Q38" s="28"/>
      <c r="Y38" s="166"/>
      <c r="Z38" s="166"/>
      <c r="AU38" s="166"/>
    </row>
    <row r="39" spans="1:47" s="17" customFormat="1" ht="15.75">
      <c r="A39" s="13"/>
      <c r="B39" s="26"/>
      <c r="C39" s="27"/>
      <c r="D39" s="27"/>
      <c r="E39" s="27"/>
      <c r="F39" s="26"/>
      <c r="G39" s="26"/>
      <c r="H39" s="26"/>
      <c r="I39" s="26"/>
      <c r="J39" s="26"/>
      <c r="K39" s="26"/>
      <c r="L39" s="27"/>
      <c r="M39" s="27"/>
      <c r="N39" s="27"/>
      <c r="O39" s="28"/>
      <c r="P39" s="28"/>
      <c r="Q39" s="28"/>
      <c r="Y39" s="166"/>
      <c r="Z39" s="166"/>
      <c r="AU39" s="166"/>
    </row>
    <row r="40" spans="1:47" s="17" customFormat="1" ht="15.75">
      <c r="A40" s="13"/>
      <c r="B40" s="14"/>
      <c r="C40" s="15"/>
      <c r="D40" s="16"/>
      <c r="E40" s="16"/>
      <c r="F40" s="15"/>
      <c r="G40" s="15"/>
      <c r="H40" s="15"/>
      <c r="I40" s="14"/>
      <c r="J40" s="14"/>
      <c r="K40" s="14"/>
      <c r="L40" s="14"/>
      <c r="M40" s="14"/>
      <c r="N40" s="14"/>
      <c r="O40" s="14"/>
      <c r="P40" s="14"/>
      <c r="Q40" s="14"/>
      <c r="Y40" s="166"/>
      <c r="Z40" s="166"/>
      <c r="AU40" s="166"/>
    </row>
    <row r="41" spans="1:47" s="17" customFormat="1" ht="15.75">
      <c r="A41" s="13"/>
      <c r="B41" s="14"/>
      <c r="C41" s="15"/>
      <c r="D41" s="16"/>
      <c r="E41" s="16"/>
      <c r="F41" s="15"/>
      <c r="G41" s="15"/>
      <c r="H41" s="15"/>
      <c r="I41" s="14"/>
      <c r="J41" s="14"/>
      <c r="K41" s="14"/>
      <c r="L41" s="14"/>
      <c r="M41" s="14"/>
      <c r="N41" s="14"/>
      <c r="O41" s="14"/>
      <c r="P41" s="14"/>
      <c r="Q41" s="14"/>
      <c r="Y41" s="166"/>
      <c r="Z41" s="166"/>
      <c r="AU41" s="166"/>
    </row>
    <row r="42" spans="1:47" s="17" customFormat="1" ht="15.75">
      <c r="A42" s="13"/>
      <c r="B42" s="14"/>
      <c r="C42" s="15"/>
      <c r="D42" s="16"/>
      <c r="E42" s="16"/>
      <c r="F42" s="15"/>
      <c r="G42" s="15"/>
      <c r="H42" s="15"/>
      <c r="I42" s="14"/>
      <c r="J42" s="14"/>
      <c r="K42" s="14"/>
      <c r="L42" s="14"/>
      <c r="M42" s="14"/>
      <c r="N42" s="14"/>
      <c r="O42" s="14"/>
      <c r="P42" s="14"/>
      <c r="Q42" s="14"/>
      <c r="Y42" s="166"/>
      <c r="Z42" s="166"/>
      <c r="AU42" s="166"/>
    </row>
    <row r="43" spans="1:47" s="17" customFormat="1" ht="15.75">
      <c r="A43" s="13"/>
      <c r="B43" s="14"/>
      <c r="C43" s="15"/>
      <c r="D43" s="16"/>
      <c r="E43" s="16"/>
      <c r="F43" s="15"/>
      <c r="G43" s="15"/>
      <c r="H43" s="15"/>
      <c r="I43" s="14"/>
      <c r="J43" s="14"/>
      <c r="K43" s="14"/>
      <c r="L43" s="14"/>
      <c r="M43" s="14"/>
      <c r="N43" s="14"/>
      <c r="O43" s="14"/>
      <c r="P43" s="14"/>
      <c r="Q43" s="14"/>
      <c r="Y43" s="166"/>
      <c r="Z43" s="166"/>
      <c r="AU43" s="166"/>
    </row>
    <row r="44" spans="1:47" s="17" customFormat="1" ht="15.75">
      <c r="A44" s="13"/>
      <c r="B44" s="14"/>
      <c r="C44" s="15"/>
      <c r="D44" s="16"/>
      <c r="E44" s="16"/>
      <c r="F44" s="15"/>
      <c r="G44" s="15"/>
      <c r="H44" s="15"/>
      <c r="I44" s="14"/>
      <c r="J44" s="14"/>
      <c r="K44" s="14"/>
      <c r="L44" s="14"/>
      <c r="M44" s="14"/>
      <c r="N44" s="14"/>
      <c r="O44" s="14"/>
      <c r="P44" s="14"/>
      <c r="Q44" s="14"/>
      <c r="Y44" s="166"/>
      <c r="Z44" s="166"/>
      <c r="AU44" s="166"/>
    </row>
    <row r="45" spans="1:47" s="17" customFormat="1" ht="15.75">
      <c r="A45" s="13"/>
      <c r="B45" s="14"/>
      <c r="C45" s="15"/>
      <c r="D45" s="16"/>
      <c r="E45" s="16"/>
      <c r="F45" s="15"/>
      <c r="G45" s="15"/>
      <c r="H45" s="15"/>
      <c r="I45" s="14"/>
      <c r="J45" s="14"/>
      <c r="K45" s="14"/>
      <c r="L45" s="14"/>
      <c r="M45" s="14"/>
      <c r="N45" s="14"/>
      <c r="O45" s="14"/>
      <c r="P45" s="14"/>
      <c r="Q45" s="14"/>
      <c r="Y45" s="166"/>
      <c r="Z45" s="166"/>
      <c r="AU45" s="166"/>
    </row>
    <row r="46" spans="1:47" s="17" customFormat="1" ht="15.75">
      <c r="A46" s="13"/>
      <c r="B46" s="14"/>
      <c r="C46" s="15"/>
      <c r="D46" s="16"/>
      <c r="E46" s="16"/>
      <c r="F46" s="15"/>
      <c r="G46" s="15"/>
      <c r="H46" s="15"/>
      <c r="I46" s="14"/>
      <c r="J46" s="14"/>
      <c r="K46" s="14"/>
      <c r="L46" s="14"/>
      <c r="M46" s="14"/>
      <c r="N46" s="14"/>
      <c r="O46" s="14"/>
      <c r="P46" s="14"/>
      <c r="Q46" s="14"/>
      <c r="Y46" s="166"/>
      <c r="Z46" s="166"/>
      <c r="AU46" s="166"/>
    </row>
    <row r="47" spans="1:47" s="17" customFormat="1" ht="15.75">
      <c r="A47" s="13"/>
      <c r="B47" s="14"/>
      <c r="C47" s="15"/>
      <c r="D47" s="16"/>
      <c r="E47" s="16"/>
      <c r="F47" s="15"/>
      <c r="G47" s="15"/>
      <c r="H47" s="15"/>
      <c r="I47" s="14"/>
      <c r="J47" s="14"/>
      <c r="K47" s="14"/>
      <c r="L47" s="14"/>
      <c r="M47" s="14"/>
      <c r="N47" s="14"/>
      <c r="O47" s="14"/>
      <c r="P47" s="14"/>
      <c r="Q47" s="14"/>
      <c r="Y47" s="166"/>
      <c r="Z47" s="166"/>
      <c r="AU47" s="166"/>
    </row>
    <row r="48" spans="1:47" s="17" customFormat="1" ht="15.75">
      <c r="A48" s="13"/>
      <c r="B48" s="14"/>
      <c r="C48" s="15"/>
      <c r="D48" s="16">
        <v>36</v>
      </c>
      <c r="E48" s="16"/>
      <c r="F48" s="15"/>
      <c r="G48" s="15"/>
      <c r="H48" s="15"/>
      <c r="I48" s="14"/>
      <c r="J48" s="14"/>
      <c r="K48" s="14"/>
      <c r="L48" s="14"/>
      <c r="M48" s="14"/>
      <c r="N48" s="14"/>
      <c r="O48" s="14"/>
      <c r="P48" s="14"/>
      <c r="Q48" s="14"/>
      <c r="Y48" s="166"/>
      <c r="Z48" s="166"/>
      <c r="AU48" s="166"/>
    </row>
    <row r="49" spans="1:47" s="17" customFormat="1" ht="15.75">
      <c r="A49" s="13"/>
      <c r="B49" s="14"/>
      <c r="C49" s="15"/>
      <c r="D49" s="16">
        <v>120</v>
      </c>
      <c r="E49" s="16"/>
      <c r="F49" s="15"/>
      <c r="G49" s="15"/>
      <c r="H49" s="15"/>
      <c r="I49" s="14"/>
      <c r="J49" s="14"/>
      <c r="K49" s="14"/>
      <c r="L49" s="14"/>
      <c r="M49" s="14"/>
      <c r="N49" s="14"/>
      <c r="O49" s="14"/>
      <c r="P49" s="14"/>
      <c r="Q49" s="14"/>
      <c r="Y49" s="166"/>
      <c r="Z49" s="166"/>
      <c r="AU49" s="166"/>
    </row>
    <row r="50" spans="1:47" s="17" customFormat="1" ht="15.75">
      <c r="A50" s="13"/>
      <c r="B50" s="14"/>
      <c r="C50" s="15"/>
      <c r="D50" s="16">
        <f>D48/D49</f>
        <v>0.3</v>
      </c>
      <c r="E50" s="16"/>
      <c r="F50" s="15"/>
      <c r="G50" s="15"/>
      <c r="H50" s="15"/>
      <c r="I50" s="14"/>
      <c r="J50" s="14"/>
      <c r="K50" s="14"/>
      <c r="L50" s="14"/>
      <c r="M50" s="14"/>
      <c r="N50" s="14"/>
      <c r="O50" s="14"/>
      <c r="P50" s="14"/>
      <c r="Q50" s="14"/>
      <c r="Y50" s="166"/>
      <c r="Z50" s="166"/>
      <c r="AU50" s="166"/>
    </row>
    <row r="51" spans="1:47" s="17" customFormat="1" ht="15.75">
      <c r="A51" s="13"/>
      <c r="B51" s="14"/>
      <c r="C51" s="15"/>
      <c r="D51" s="16"/>
      <c r="E51" s="16"/>
      <c r="F51" s="15"/>
      <c r="G51" s="15"/>
      <c r="H51" s="15"/>
      <c r="I51" s="14"/>
      <c r="J51" s="14"/>
      <c r="K51" s="14"/>
      <c r="L51" s="14"/>
      <c r="M51" s="14"/>
      <c r="N51" s="14"/>
      <c r="O51" s="14"/>
      <c r="P51" s="14"/>
      <c r="Q51" s="14"/>
      <c r="Y51" s="166"/>
      <c r="Z51" s="166"/>
      <c r="AU51" s="166"/>
    </row>
    <row r="52" spans="1:47" s="17" customFormat="1" ht="15.75">
      <c r="A52" s="13"/>
      <c r="B52" s="14"/>
      <c r="C52" s="15"/>
      <c r="D52" s="16"/>
      <c r="E52" s="16"/>
      <c r="F52" s="15"/>
      <c r="G52" s="15"/>
      <c r="H52" s="15"/>
      <c r="I52" s="14"/>
      <c r="J52" s="14"/>
      <c r="K52" s="14"/>
      <c r="L52" s="14"/>
      <c r="M52" s="14"/>
      <c r="N52" s="14"/>
      <c r="O52" s="14"/>
      <c r="P52" s="14"/>
      <c r="Q52" s="14"/>
      <c r="Y52" s="166"/>
      <c r="Z52" s="166"/>
      <c r="AU52" s="166"/>
    </row>
    <row r="53" spans="1:47" s="17" customFormat="1" ht="15.75">
      <c r="A53" s="13"/>
      <c r="B53" s="14"/>
      <c r="C53" s="15"/>
      <c r="D53" s="16"/>
      <c r="E53" s="16"/>
      <c r="F53" s="15"/>
      <c r="G53" s="15"/>
      <c r="H53" s="15"/>
      <c r="I53" s="14"/>
      <c r="J53" s="14"/>
      <c r="K53" s="14"/>
      <c r="L53" s="14"/>
      <c r="M53" s="14"/>
      <c r="N53" s="14"/>
      <c r="O53" s="14"/>
      <c r="P53" s="14"/>
      <c r="Q53" s="14"/>
      <c r="Y53" s="166"/>
      <c r="Z53" s="166"/>
      <c r="AU53" s="166"/>
    </row>
    <row r="54" spans="1:47" s="17" customFormat="1" ht="15.75">
      <c r="A54" s="13"/>
      <c r="B54" s="14"/>
      <c r="C54" s="15"/>
      <c r="D54" s="16"/>
      <c r="E54" s="16"/>
      <c r="F54" s="15"/>
      <c r="G54" s="15"/>
      <c r="H54" s="15"/>
      <c r="I54" s="14"/>
      <c r="J54" s="14"/>
      <c r="K54" s="14"/>
      <c r="L54" s="14"/>
      <c r="M54" s="14"/>
      <c r="N54" s="14"/>
      <c r="O54" s="14"/>
      <c r="P54" s="14"/>
      <c r="Q54" s="14"/>
      <c r="Y54" s="166"/>
      <c r="Z54" s="166"/>
      <c r="AU54" s="166"/>
    </row>
    <row r="55" spans="1:47" s="17" customFormat="1" ht="15.75">
      <c r="A55" s="13"/>
      <c r="B55" s="14"/>
      <c r="C55" s="15"/>
      <c r="D55" s="16"/>
      <c r="E55" s="16"/>
      <c r="F55" s="15"/>
      <c r="G55" s="15"/>
      <c r="H55" s="15"/>
      <c r="I55" s="14"/>
      <c r="J55" s="14"/>
      <c r="K55" s="14"/>
      <c r="L55" s="14"/>
      <c r="M55" s="14"/>
      <c r="N55" s="14"/>
      <c r="O55" s="14"/>
      <c r="P55" s="14"/>
      <c r="Q55" s="14"/>
      <c r="Y55" s="166"/>
      <c r="Z55" s="166"/>
      <c r="AU55" s="166"/>
    </row>
    <row r="56" spans="1:47" s="17" customFormat="1" ht="15.75">
      <c r="A56" s="13"/>
      <c r="B56" s="14"/>
      <c r="C56" s="15"/>
      <c r="D56" s="16"/>
      <c r="E56" s="16"/>
      <c r="F56" s="15"/>
      <c r="G56" s="15"/>
      <c r="H56" s="15"/>
      <c r="I56" s="14"/>
      <c r="J56" s="14"/>
      <c r="K56" s="14"/>
      <c r="L56" s="14"/>
      <c r="M56" s="14"/>
      <c r="N56" s="14"/>
      <c r="O56" s="14"/>
      <c r="P56" s="14"/>
      <c r="Q56" s="14"/>
      <c r="Y56" s="166"/>
      <c r="Z56" s="166"/>
      <c r="AU56" s="166"/>
    </row>
    <row r="57" spans="1:47" s="17" customFormat="1" ht="15.75">
      <c r="A57" s="13"/>
      <c r="B57" s="14"/>
      <c r="C57" s="15"/>
      <c r="D57" s="16"/>
      <c r="E57" s="16"/>
      <c r="F57" s="15"/>
      <c r="G57" s="15"/>
      <c r="H57" s="15"/>
      <c r="I57" s="14"/>
      <c r="J57" s="14"/>
      <c r="K57" s="14"/>
      <c r="L57" s="14"/>
      <c r="M57" s="14"/>
      <c r="N57" s="14"/>
      <c r="O57" s="14"/>
      <c r="P57" s="14"/>
      <c r="Q57" s="14"/>
      <c r="Y57" s="166"/>
      <c r="Z57" s="166"/>
      <c r="AU57" s="166"/>
    </row>
    <row r="58" spans="1:47" s="17" customFormat="1" ht="15.75">
      <c r="A58" s="13"/>
      <c r="B58" s="14"/>
      <c r="C58" s="15"/>
      <c r="D58" s="16"/>
      <c r="E58" s="16"/>
      <c r="F58" s="15"/>
      <c r="G58" s="15"/>
      <c r="H58" s="15"/>
      <c r="I58" s="14"/>
      <c r="J58" s="14"/>
      <c r="K58" s="14"/>
      <c r="L58" s="14"/>
      <c r="M58" s="14"/>
      <c r="N58" s="14"/>
      <c r="O58" s="14"/>
      <c r="P58" s="14"/>
      <c r="Q58" s="14"/>
      <c r="Y58" s="166"/>
      <c r="Z58" s="166"/>
      <c r="AU58" s="166"/>
    </row>
    <row r="59" spans="1:47" s="17" customFormat="1" ht="15.75">
      <c r="A59" s="13"/>
      <c r="B59" s="14"/>
      <c r="C59" s="15"/>
      <c r="D59" s="16"/>
      <c r="E59" s="16"/>
      <c r="F59" s="15"/>
      <c r="G59" s="15"/>
      <c r="H59" s="15"/>
      <c r="I59" s="14"/>
      <c r="J59" s="14"/>
      <c r="K59" s="14"/>
      <c r="L59" s="14"/>
      <c r="M59" s="14"/>
      <c r="N59" s="14"/>
      <c r="O59" s="14"/>
      <c r="P59" s="14"/>
      <c r="Q59" s="14"/>
      <c r="Y59" s="166"/>
      <c r="Z59" s="166"/>
      <c r="AU59" s="166"/>
    </row>
    <row r="60" spans="1:47" s="17" customFormat="1" ht="15.75">
      <c r="A60" s="13"/>
      <c r="B60" s="14"/>
      <c r="C60" s="15"/>
      <c r="D60" s="16"/>
      <c r="E60" s="16"/>
      <c r="F60" s="15"/>
      <c r="G60" s="15"/>
      <c r="H60" s="15"/>
      <c r="I60" s="14"/>
      <c r="J60" s="14"/>
      <c r="K60" s="14"/>
      <c r="L60" s="14"/>
      <c r="M60" s="14"/>
      <c r="N60" s="14"/>
      <c r="O60" s="14"/>
      <c r="P60" s="14"/>
      <c r="Q60" s="14"/>
      <c r="Y60" s="166"/>
      <c r="Z60" s="166"/>
      <c r="AU60" s="166"/>
    </row>
    <row r="61" spans="1:47" s="17" customFormat="1" ht="15.75">
      <c r="A61" s="13"/>
      <c r="B61" s="14"/>
      <c r="C61" s="15"/>
      <c r="D61" s="16"/>
      <c r="E61" s="16"/>
      <c r="F61" s="15"/>
      <c r="G61" s="15"/>
      <c r="H61" s="15"/>
      <c r="I61" s="14"/>
      <c r="J61" s="14"/>
      <c r="K61" s="14"/>
      <c r="L61" s="14"/>
      <c r="M61" s="14"/>
      <c r="N61" s="14"/>
      <c r="O61" s="14"/>
      <c r="P61" s="14"/>
      <c r="Q61" s="14"/>
      <c r="Y61" s="166"/>
      <c r="Z61" s="166"/>
      <c r="AU61" s="166"/>
    </row>
    <row r="62" spans="1:47" s="17" customFormat="1" ht="15.75">
      <c r="A62" s="13"/>
      <c r="B62" s="14"/>
      <c r="C62" s="15"/>
      <c r="D62" s="16"/>
      <c r="E62" s="16"/>
      <c r="F62" s="15"/>
      <c r="G62" s="15"/>
      <c r="H62" s="15"/>
      <c r="I62" s="14"/>
      <c r="J62" s="14"/>
      <c r="K62" s="14"/>
      <c r="L62" s="14"/>
      <c r="M62" s="14"/>
      <c r="N62" s="14"/>
      <c r="O62" s="14"/>
      <c r="P62" s="14"/>
      <c r="Q62" s="14"/>
      <c r="Y62" s="166"/>
      <c r="Z62" s="166"/>
      <c r="AU62" s="166"/>
    </row>
    <row r="63" spans="1:47" s="17" customFormat="1" ht="15.75">
      <c r="A63" s="13"/>
      <c r="B63" s="14"/>
      <c r="C63" s="15"/>
      <c r="D63" s="16"/>
      <c r="E63" s="16"/>
      <c r="F63" s="15"/>
      <c r="G63" s="15"/>
      <c r="H63" s="15"/>
      <c r="I63" s="14"/>
      <c r="J63" s="14"/>
      <c r="K63" s="14"/>
      <c r="L63" s="14"/>
      <c r="M63" s="14"/>
      <c r="N63" s="14"/>
      <c r="O63" s="14"/>
      <c r="P63" s="14"/>
      <c r="Q63" s="14"/>
      <c r="Y63" s="166"/>
      <c r="Z63" s="166"/>
      <c r="AU63" s="166"/>
    </row>
    <row r="64" spans="1:47" s="17" customFormat="1" ht="15.75">
      <c r="A64" s="13"/>
      <c r="B64" s="14"/>
      <c r="C64" s="15"/>
      <c r="D64" s="16"/>
      <c r="E64" s="16"/>
      <c r="F64" s="15"/>
      <c r="G64" s="15"/>
      <c r="H64" s="15"/>
      <c r="I64" s="14"/>
      <c r="J64" s="14"/>
      <c r="K64" s="14"/>
      <c r="L64" s="14"/>
      <c r="M64" s="14"/>
      <c r="N64" s="14"/>
      <c r="O64" s="14"/>
      <c r="P64" s="14"/>
      <c r="Q64" s="14"/>
      <c r="Y64" s="166"/>
      <c r="Z64" s="166"/>
      <c r="AU64" s="166"/>
    </row>
    <row r="65" spans="1:47" s="17" customFormat="1" ht="15.75">
      <c r="A65" s="13"/>
      <c r="B65" s="14"/>
      <c r="C65" s="15"/>
      <c r="D65" s="16"/>
      <c r="E65" s="16"/>
      <c r="F65" s="15"/>
      <c r="G65" s="15"/>
      <c r="H65" s="15"/>
      <c r="I65" s="14"/>
      <c r="J65" s="14"/>
      <c r="K65" s="14"/>
      <c r="L65" s="14"/>
      <c r="M65" s="14"/>
      <c r="N65" s="14"/>
      <c r="O65" s="14"/>
      <c r="P65" s="14"/>
      <c r="Q65" s="14"/>
      <c r="Y65" s="166"/>
      <c r="Z65" s="166"/>
      <c r="AU65" s="166"/>
    </row>
    <row r="66" spans="1:47" s="17" customFormat="1" ht="15.75">
      <c r="A66" s="13"/>
      <c r="B66" s="14"/>
      <c r="C66" s="15"/>
      <c r="D66" s="16"/>
      <c r="E66" s="16"/>
      <c r="F66" s="15"/>
      <c r="G66" s="15"/>
      <c r="H66" s="15"/>
      <c r="I66" s="14"/>
      <c r="J66" s="14"/>
      <c r="K66" s="14"/>
      <c r="L66" s="14"/>
      <c r="M66" s="14"/>
      <c r="N66" s="14"/>
      <c r="O66" s="14"/>
      <c r="P66" s="14"/>
      <c r="Q66" s="14"/>
      <c r="Y66" s="166"/>
      <c r="Z66" s="166"/>
      <c r="AU66" s="166"/>
    </row>
    <row r="67" spans="1:47" s="17" customFormat="1" ht="15.75">
      <c r="A67" s="13"/>
      <c r="B67" s="14"/>
      <c r="C67" s="15"/>
      <c r="D67" s="16"/>
      <c r="E67" s="16"/>
      <c r="F67" s="15"/>
      <c r="G67" s="15"/>
      <c r="H67" s="15"/>
      <c r="I67" s="14"/>
      <c r="J67" s="14"/>
      <c r="K67" s="14"/>
      <c r="L67" s="14"/>
      <c r="M67" s="14"/>
      <c r="N67" s="14"/>
      <c r="O67" s="14"/>
      <c r="P67" s="14"/>
      <c r="Q67" s="14"/>
      <c r="Y67" s="166"/>
      <c r="Z67" s="166"/>
      <c r="AU67" s="166"/>
    </row>
    <row r="68" spans="1:47" s="17" customFormat="1" ht="15.75">
      <c r="A68" s="13"/>
      <c r="B68" s="14"/>
      <c r="C68" s="15"/>
      <c r="D68" s="16"/>
      <c r="E68" s="16"/>
      <c r="F68" s="15"/>
      <c r="G68" s="15"/>
      <c r="H68" s="15"/>
      <c r="I68" s="14"/>
      <c r="J68" s="14"/>
      <c r="K68" s="14"/>
      <c r="L68" s="14"/>
      <c r="M68" s="14"/>
      <c r="N68" s="14"/>
      <c r="O68" s="14"/>
      <c r="P68" s="14"/>
      <c r="Q68" s="14"/>
      <c r="Y68" s="166"/>
      <c r="Z68" s="166"/>
      <c r="AU68" s="166"/>
    </row>
    <row r="69" spans="1:47" s="17" customFormat="1" ht="15.75">
      <c r="A69" s="13"/>
      <c r="B69" s="14"/>
      <c r="C69" s="15"/>
      <c r="D69" s="16"/>
      <c r="E69" s="16"/>
      <c r="F69" s="15"/>
      <c r="G69" s="15"/>
      <c r="H69" s="15"/>
      <c r="I69" s="14"/>
      <c r="J69" s="14"/>
      <c r="K69" s="14"/>
      <c r="L69" s="14"/>
      <c r="M69" s="14"/>
      <c r="N69" s="14"/>
      <c r="O69" s="14"/>
      <c r="P69" s="14"/>
      <c r="Q69" s="14"/>
      <c r="Y69" s="166"/>
      <c r="Z69" s="166"/>
      <c r="AU69" s="166"/>
    </row>
    <row r="70" spans="1:47" s="17" customFormat="1" ht="15.75">
      <c r="A70" s="13"/>
      <c r="B70" s="14"/>
      <c r="C70" s="15"/>
      <c r="D70" s="16"/>
      <c r="E70" s="16"/>
      <c r="F70" s="15"/>
      <c r="G70" s="15"/>
      <c r="H70" s="15"/>
      <c r="I70" s="14"/>
      <c r="J70" s="14"/>
      <c r="K70" s="14"/>
      <c r="L70" s="14"/>
      <c r="M70" s="14"/>
      <c r="N70" s="14"/>
      <c r="O70" s="14"/>
      <c r="P70" s="14"/>
      <c r="Q70" s="14"/>
      <c r="Y70" s="166"/>
      <c r="Z70" s="166"/>
      <c r="AU70" s="166"/>
    </row>
    <row r="71" spans="1:47" s="17" customFormat="1" ht="15.75">
      <c r="A71" s="13"/>
      <c r="B71" s="14"/>
      <c r="C71" s="15"/>
      <c r="D71" s="16"/>
      <c r="E71" s="16"/>
      <c r="F71" s="15"/>
      <c r="G71" s="15"/>
      <c r="H71" s="15"/>
      <c r="I71" s="14"/>
      <c r="J71" s="14"/>
      <c r="K71" s="14"/>
      <c r="L71" s="14"/>
      <c r="M71" s="14"/>
      <c r="N71" s="14"/>
      <c r="O71" s="14"/>
      <c r="P71" s="14"/>
      <c r="Q71" s="14"/>
      <c r="Y71" s="166"/>
      <c r="Z71" s="166"/>
      <c r="AU71" s="166"/>
    </row>
    <row r="72" spans="1:47" s="17" customFormat="1" ht="15.75">
      <c r="A72" s="13"/>
      <c r="B72" s="14"/>
      <c r="C72" s="15"/>
      <c r="D72" s="16"/>
      <c r="E72" s="16"/>
      <c r="F72" s="15"/>
      <c r="G72" s="15"/>
      <c r="H72" s="15"/>
      <c r="I72" s="14"/>
      <c r="J72" s="14"/>
      <c r="K72" s="14"/>
      <c r="L72" s="14"/>
      <c r="M72" s="14"/>
      <c r="N72" s="14"/>
      <c r="O72" s="14"/>
      <c r="P72" s="14"/>
      <c r="Q72" s="14"/>
      <c r="Y72" s="166"/>
      <c r="Z72" s="166"/>
      <c r="AU72" s="166"/>
    </row>
    <row r="73" spans="1:47" s="30" customFormat="1" ht="15.75">
      <c r="A73" s="13"/>
      <c r="B73" s="14"/>
      <c r="C73" s="15"/>
      <c r="D73" s="16"/>
      <c r="E73" s="16"/>
      <c r="F73" s="15"/>
      <c r="G73" s="15"/>
      <c r="H73" s="15"/>
      <c r="I73" s="14"/>
      <c r="J73" s="14"/>
      <c r="K73" s="14"/>
      <c r="L73" s="14"/>
      <c r="M73" s="14"/>
      <c r="N73" s="14"/>
      <c r="O73" s="14"/>
      <c r="P73" s="14"/>
      <c r="Q73" s="14"/>
      <c r="Y73" s="351"/>
      <c r="Z73" s="351"/>
      <c r="AU73" s="351"/>
    </row>
    <row r="74" spans="1:47" s="30" customFormat="1" ht="15.75">
      <c r="A74" s="13"/>
      <c r="B74" s="14"/>
      <c r="C74" s="15"/>
      <c r="D74" s="16"/>
      <c r="E74" s="16"/>
      <c r="F74" s="15"/>
      <c r="G74" s="15"/>
      <c r="H74" s="15"/>
      <c r="I74" s="14"/>
      <c r="J74" s="14"/>
      <c r="K74" s="14"/>
      <c r="L74" s="14"/>
      <c r="M74" s="14"/>
      <c r="N74" s="14"/>
      <c r="O74" s="14"/>
      <c r="P74" s="14"/>
      <c r="Q74" s="14"/>
      <c r="Y74" s="351"/>
      <c r="Z74" s="351"/>
      <c r="AU74" s="351"/>
    </row>
    <row r="75" spans="1:47" s="30" customFormat="1" ht="15.75">
      <c r="A75" s="13"/>
      <c r="B75" s="14"/>
      <c r="C75" s="15"/>
      <c r="D75" s="16"/>
      <c r="E75" s="16"/>
      <c r="F75" s="15"/>
      <c r="G75" s="15"/>
      <c r="H75" s="15"/>
      <c r="I75" s="14"/>
      <c r="J75" s="14"/>
      <c r="K75" s="14"/>
      <c r="L75" s="14"/>
      <c r="M75" s="14"/>
      <c r="N75" s="14"/>
      <c r="O75" s="14"/>
      <c r="P75" s="14"/>
      <c r="Q75" s="14"/>
      <c r="Y75" s="351"/>
      <c r="Z75" s="351"/>
      <c r="AU75" s="351"/>
    </row>
    <row r="76" spans="1:47" s="17" customFormat="1" ht="15.75">
      <c r="A76" s="13"/>
      <c r="B76" s="14"/>
      <c r="C76" s="15"/>
      <c r="D76" s="16"/>
      <c r="E76" s="16"/>
      <c r="F76" s="15"/>
      <c r="G76" s="15"/>
      <c r="H76" s="15"/>
      <c r="I76" s="14"/>
      <c r="J76" s="14"/>
      <c r="K76" s="14"/>
      <c r="L76" s="14"/>
      <c r="M76" s="14"/>
      <c r="N76" s="14"/>
      <c r="O76" s="14"/>
      <c r="P76" s="14"/>
      <c r="Q76" s="14"/>
      <c r="Y76" s="166"/>
      <c r="Z76" s="166"/>
      <c r="AU76" s="166"/>
    </row>
    <row r="77" spans="1:47" s="17" customFormat="1" ht="15.75">
      <c r="A77" s="13"/>
      <c r="B77" s="14"/>
      <c r="C77" s="15"/>
      <c r="D77" s="16"/>
      <c r="E77" s="16"/>
      <c r="F77" s="15"/>
      <c r="G77" s="15"/>
      <c r="H77" s="15"/>
      <c r="I77" s="14"/>
      <c r="J77" s="14"/>
      <c r="K77" s="14"/>
      <c r="L77" s="14"/>
      <c r="M77" s="14"/>
      <c r="N77" s="14"/>
      <c r="O77" s="14"/>
      <c r="P77" s="14"/>
      <c r="Q77" s="14"/>
      <c r="Y77" s="166"/>
      <c r="Z77" s="166"/>
      <c r="AU77" s="166"/>
    </row>
    <row r="78" spans="1:47" s="17" customFormat="1" ht="15.75">
      <c r="A78" s="13"/>
      <c r="B78" s="14"/>
      <c r="C78" s="15"/>
      <c r="D78" s="16"/>
      <c r="E78" s="16"/>
      <c r="F78" s="15"/>
      <c r="G78" s="15"/>
      <c r="H78" s="15"/>
      <c r="I78" s="14"/>
      <c r="J78" s="14"/>
      <c r="K78" s="14"/>
      <c r="L78" s="14"/>
      <c r="M78" s="14"/>
      <c r="N78" s="14"/>
      <c r="O78" s="14"/>
      <c r="P78" s="14"/>
      <c r="Q78" s="14"/>
      <c r="Y78" s="166"/>
      <c r="Z78" s="166"/>
      <c r="AU78" s="166"/>
    </row>
    <row r="79" spans="1:47" s="17" customFormat="1" ht="15.75">
      <c r="A79" s="13"/>
      <c r="B79" s="14"/>
      <c r="C79" s="15"/>
      <c r="D79" s="16"/>
      <c r="E79" s="16"/>
      <c r="F79" s="15"/>
      <c r="G79" s="15"/>
      <c r="H79" s="15"/>
      <c r="I79" s="14"/>
      <c r="J79" s="14"/>
      <c r="K79" s="14"/>
      <c r="L79" s="14"/>
      <c r="M79" s="14"/>
      <c r="N79" s="14"/>
      <c r="O79" s="14"/>
      <c r="P79" s="14"/>
      <c r="Q79" s="14"/>
      <c r="Y79" s="166"/>
      <c r="Z79" s="166"/>
      <c r="AU79" s="166"/>
    </row>
    <row r="80" spans="1:47" s="17" customFormat="1" ht="15.75">
      <c r="A80" s="13"/>
      <c r="B80" s="14"/>
      <c r="C80" s="15"/>
      <c r="D80" s="16"/>
      <c r="E80" s="16"/>
      <c r="F80" s="15"/>
      <c r="G80" s="15"/>
      <c r="H80" s="15"/>
      <c r="I80" s="14"/>
      <c r="J80" s="14"/>
      <c r="K80" s="14"/>
      <c r="L80" s="14"/>
      <c r="M80" s="14"/>
      <c r="N80" s="14"/>
      <c r="O80" s="14"/>
      <c r="P80" s="14"/>
      <c r="Q80" s="14"/>
      <c r="Y80" s="166"/>
      <c r="Z80" s="166"/>
      <c r="AU80" s="166"/>
    </row>
    <row r="81" spans="1:47" s="17" customFormat="1" ht="15.75">
      <c r="A81" s="13"/>
      <c r="B81" s="14"/>
      <c r="C81" s="15"/>
      <c r="D81" s="16"/>
      <c r="E81" s="16"/>
      <c r="F81" s="15"/>
      <c r="G81" s="15"/>
      <c r="H81" s="15"/>
      <c r="I81" s="14"/>
      <c r="J81" s="14"/>
      <c r="K81" s="14"/>
      <c r="L81" s="14"/>
      <c r="M81" s="14"/>
      <c r="N81" s="14"/>
      <c r="O81" s="14"/>
      <c r="P81" s="14"/>
      <c r="Q81" s="14"/>
      <c r="Y81" s="166"/>
      <c r="Z81" s="166"/>
      <c r="AU81" s="166"/>
    </row>
    <row r="82" spans="1:47" s="17" customFormat="1" ht="15.75">
      <c r="A82" s="13"/>
      <c r="B82" s="14"/>
      <c r="C82" s="15"/>
      <c r="D82" s="16"/>
      <c r="E82" s="16"/>
      <c r="F82" s="15"/>
      <c r="G82" s="15"/>
      <c r="H82" s="15"/>
      <c r="I82" s="14"/>
      <c r="J82" s="14"/>
      <c r="K82" s="14"/>
      <c r="L82" s="14"/>
      <c r="M82" s="14"/>
      <c r="N82" s="14"/>
      <c r="O82" s="14"/>
      <c r="P82" s="14"/>
      <c r="Q82" s="14"/>
      <c r="Y82" s="166"/>
      <c r="Z82" s="166"/>
      <c r="AU82" s="166"/>
    </row>
    <row r="83" spans="1:47" s="17" customFormat="1" ht="15.75">
      <c r="A83" s="13"/>
      <c r="B83" s="14"/>
      <c r="C83" s="15"/>
      <c r="D83" s="16"/>
      <c r="E83" s="16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Y83" s="166"/>
      <c r="Z83" s="166"/>
      <c r="AU83" s="166"/>
    </row>
    <row r="84" spans="1:47" s="17" customFormat="1" ht="15.75">
      <c r="A84" s="13"/>
      <c r="B84" s="14"/>
      <c r="C84" s="15"/>
      <c r="D84" s="16"/>
      <c r="E84" s="16"/>
      <c r="F84" s="15"/>
      <c r="G84" s="15"/>
      <c r="H84" s="15"/>
      <c r="I84" s="14"/>
      <c r="J84" s="14"/>
      <c r="K84" s="14"/>
      <c r="L84" s="14"/>
      <c r="M84" s="14"/>
      <c r="N84" s="14"/>
      <c r="O84" s="14"/>
      <c r="P84" s="14"/>
      <c r="Q84" s="14"/>
      <c r="Y84" s="166"/>
      <c r="Z84" s="166"/>
      <c r="AU84" s="166"/>
    </row>
    <row r="85" spans="1:47" s="17" customFormat="1" ht="15.75">
      <c r="A85" s="13"/>
      <c r="B85" s="14"/>
      <c r="C85" s="15"/>
      <c r="D85" s="16"/>
      <c r="E85" s="16"/>
      <c r="F85" s="15"/>
      <c r="G85" s="15"/>
      <c r="H85" s="15"/>
      <c r="I85" s="14"/>
      <c r="J85" s="14"/>
      <c r="K85" s="14"/>
      <c r="L85" s="14"/>
      <c r="M85" s="14"/>
      <c r="N85" s="14"/>
      <c r="O85" s="14"/>
      <c r="P85" s="14"/>
      <c r="Q85" s="14"/>
      <c r="Y85" s="166"/>
      <c r="Z85" s="166"/>
      <c r="AU85" s="166"/>
    </row>
    <row r="86" spans="1:47" s="17" customFormat="1" ht="15.75">
      <c r="A86" s="13"/>
      <c r="B86" s="14"/>
      <c r="C86" s="15"/>
      <c r="D86" s="16"/>
      <c r="E86" s="16"/>
      <c r="F86" s="15"/>
      <c r="G86" s="15"/>
      <c r="H86" s="15"/>
      <c r="I86" s="14"/>
      <c r="J86" s="14"/>
      <c r="K86" s="14"/>
      <c r="L86" s="14"/>
      <c r="M86" s="14"/>
      <c r="N86" s="14"/>
      <c r="O86" s="14"/>
      <c r="P86" s="14"/>
      <c r="Q86" s="14"/>
      <c r="Y86" s="166"/>
      <c r="Z86" s="166"/>
      <c r="AU86" s="166"/>
    </row>
    <row r="87" spans="1:47" s="17" customFormat="1" ht="15.75">
      <c r="A87" s="13"/>
      <c r="B87" s="14"/>
      <c r="C87" s="15"/>
      <c r="D87" s="16"/>
      <c r="E87" s="16"/>
      <c r="F87" s="15"/>
      <c r="G87" s="15"/>
      <c r="H87" s="15"/>
      <c r="I87" s="14"/>
      <c r="J87" s="14"/>
      <c r="K87" s="14"/>
      <c r="L87" s="14"/>
      <c r="M87" s="14"/>
      <c r="N87" s="14"/>
      <c r="O87" s="14"/>
      <c r="P87" s="14"/>
      <c r="Q87" s="14"/>
      <c r="Y87" s="166"/>
      <c r="Z87" s="166"/>
      <c r="AU87" s="166"/>
    </row>
    <row r="88" spans="1:47" s="17" customFormat="1" ht="15.75">
      <c r="A88" s="13"/>
      <c r="B88" s="14"/>
      <c r="C88" s="15"/>
      <c r="D88" s="16"/>
      <c r="E88" s="16"/>
      <c r="F88" s="15"/>
      <c r="G88" s="15"/>
      <c r="H88" s="15"/>
      <c r="I88" s="14"/>
      <c r="J88" s="14"/>
      <c r="K88" s="14"/>
      <c r="L88" s="14"/>
      <c r="M88" s="14"/>
      <c r="N88" s="14"/>
      <c r="O88" s="14"/>
      <c r="P88" s="14"/>
      <c r="Q88" s="14"/>
      <c r="Y88" s="166"/>
      <c r="Z88" s="166"/>
      <c r="AU88" s="166"/>
    </row>
    <row r="89" spans="1:47" s="31" customFormat="1" ht="15.75">
      <c r="A89" s="13"/>
      <c r="B89" s="14"/>
      <c r="C89" s="15"/>
      <c r="D89" s="16"/>
      <c r="E89" s="16"/>
      <c r="F89" s="15"/>
      <c r="G89" s="15"/>
      <c r="H89" s="15"/>
      <c r="I89" s="14"/>
      <c r="J89" s="14"/>
      <c r="K89" s="14"/>
      <c r="L89" s="14"/>
      <c r="M89" s="14"/>
      <c r="N89" s="14"/>
      <c r="O89" s="14"/>
      <c r="P89" s="14"/>
      <c r="Q89" s="14"/>
      <c r="Y89" s="352"/>
      <c r="Z89" s="352"/>
      <c r="AU89" s="352"/>
    </row>
    <row r="90" spans="1:47" s="31" customFormat="1" ht="15.75">
      <c r="A90" s="13"/>
      <c r="B90" s="14"/>
      <c r="C90" s="15"/>
      <c r="D90" s="16"/>
      <c r="E90" s="16"/>
      <c r="F90" s="15"/>
      <c r="G90" s="15"/>
      <c r="H90" s="15"/>
      <c r="I90" s="14"/>
      <c r="J90" s="14"/>
      <c r="K90" s="14"/>
      <c r="L90" s="14"/>
      <c r="M90" s="14"/>
      <c r="N90" s="14"/>
      <c r="O90" s="14"/>
      <c r="P90" s="14"/>
      <c r="Q90" s="14"/>
      <c r="Y90" s="352"/>
      <c r="Z90" s="352"/>
      <c r="AU90" s="352"/>
    </row>
    <row r="91" spans="1:47" s="31" customFormat="1" ht="15.75">
      <c r="A91" s="13"/>
      <c r="B91" s="14"/>
      <c r="C91" s="15"/>
      <c r="D91" s="16"/>
      <c r="E91" s="16"/>
      <c r="F91" s="15"/>
      <c r="G91" s="15"/>
      <c r="H91" s="15"/>
      <c r="I91" s="14"/>
      <c r="J91" s="14"/>
      <c r="K91" s="14"/>
      <c r="L91" s="14"/>
      <c r="M91" s="14"/>
      <c r="N91" s="14"/>
      <c r="O91" s="14"/>
      <c r="P91" s="14"/>
      <c r="Q91" s="14"/>
      <c r="Y91" s="352"/>
      <c r="Z91" s="352"/>
      <c r="AU91" s="352"/>
    </row>
    <row r="92" spans="1:47" s="31" customFormat="1" ht="15.75">
      <c r="A92" s="13"/>
      <c r="B92" s="14"/>
      <c r="C92" s="15"/>
      <c r="D92" s="16"/>
      <c r="E92" s="16"/>
      <c r="F92" s="15"/>
      <c r="G92" s="15"/>
      <c r="H92" s="15"/>
      <c r="I92" s="14"/>
      <c r="J92" s="14"/>
      <c r="K92" s="14"/>
      <c r="L92" s="14"/>
      <c r="M92" s="14"/>
      <c r="N92" s="14"/>
      <c r="O92" s="14"/>
      <c r="P92" s="14"/>
      <c r="Q92" s="14"/>
      <c r="Y92" s="352"/>
      <c r="Z92" s="352"/>
      <c r="AU92" s="352"/>
    </row>
    <row r="93" spans="1:47" s="31" customFormat="1" ht="15.75">
      <c r="A93" s="13"/>
      <c r="B93" s="14"/>
      <c r="C93" s="15"/>
      <c r="D93" s="16"/>
      <c r="E93" s="16"/>
      <c r="F93" s="15"/>
      <c r="G93" s="15"/>
      <c r="H93" s="15"/>
      <c r="I93" s="14"/>
      <c r="J93" s="14"/>
      <c r="K93" s="14"/>
      <c r="L93" s="14"/>
      <c r="M93" s="14"/>
      <c r="N93" s="14"/>
      <c r="O93" s="14"/>
      <c r="P93" s="14"/>
      <c r="Q93" s="14"/>
      <c r="Y93" s="352"/>
      <c r="Z93" s="352"/>
      <c r="AU93" s="352"/>
    </row>
    <row r="94" spans="1:47" s="31" customFormat="1" ht="15.75">
      <c r="A94" s="13"/>
      <c r="B94" s="14"/>
      <c r="C94" s="15"/>
      <c r="D94" s="16"/>
      <c r="E94" s="16"/>
      <c r="F94" s="15"/>
      <c r="G94" s="15"/>
      <c r="H94" s="15"/>
      <c r="I94" s="14"/>
      <c r="J94" s="14"/>
      <c r="K94" s="14"/>
      <c r="L94" s="14"/>
      <c r="M94" s="14"/>
      <c r="N94" s="14"/>
      <c r="O94" s="14"/>
      <c r="P94" s="14"/>
      <c r="Q94" s="14"/>
      <c r="Y94" s="352"/>
      <c r="Z94" s="352"/>
      <c r="AU94" s="352"/>
    </row>
    <row r="95" spans="1:47" s="31" customFormat="1" ht="15.75">
      <c r="A95" s="13"/>
      <c r="B95" s="14"/>
      <c r="C95" s="15"/>
      <c r="D95" s="16"/>
      <c r="E95" s="16"/>
      <c r="F95" s="15"/>
      <c r="G95" s="15"/>
      <c r="H95" s="15"/>
      <c r="I95" s="14"/>
      <c r="J95" s="14"/>
      <c r="K95" s="14"/>
      <c r="L95" s="14"/>
      <c r="M95" s="14"/>
      <c r="N95" s="14"/>
      <c r="O95" s="14"/>
      <c r="P95" s="14"/>
      <c r="Q95" s="14"/>
      <c r="Y95" s="352"/>
      <c r="Z95" s="352"/>
      <c r="AU95" s="352"/>
    </row>
    <row r="96" spans="1:47" s="31" customFormat="1" ht="15.75">
      <c r="A96" s="13"/>
      <c r="B96" s="14"/>
      <c r="C96" s="15"/>
      <c r="D96" s="16"/>
      <c r="E96" s="16"/>
      <c r="F96" s="15"/>
      <c r="G96" s="15"/>
      <c r="H96" s="15"/>
      <c r="I96" s="14"/>
      <c r="J96" s="14"/>
      <c r="K96" s="14"/>
      <c r="L96" s="14"/>
      <c r="M96" s="14"/>
      <c r="N96" s="14"/>
      <c r="O96" s="14"/>
      <c r="P96" s="14"/>
      <c r="Q96" s="14"/>
      <c r="Y96" s="352"/>
      <c r="Z96" s="352"/>
      <c r="AU96" s="352"/>
    </row>
    <row r="97" spans="1:47" s="32" customFormat="1" ht="15.75">
      <c r="A97" s="13"/>
      <c r="B97" s="14"/>
      <c r="C97" s="15"/>
      <c r="D97" s="16"/>
      <c r="E97" s="16"/>
      <c r="F97" s="15"/>
      <c r="G97" s="15"/>
      <c r="H97" s="15"/>
      <c r="I97" s="14"/>
      <c r="J97" s="14"/>
      <c r="K97" s="14"/>
      <c r="L97" s="14"/>
      <c r="M97" s="14"/>
      <c r="N97" s="14"/>
      <c r="O97" s="14"/>
      <c r="P97" s="14"/>
      <c r="Q97" s="14"/>
      <c r="Y97" s="353"/>
      <c r="Z97" s="353"/>
      <c r="AU97" s="353"/>
    </row>
    <row r="98" spans="1:47" s="31" customFormat="1" ht="15.75">
      <c r="A98" s="13"/>
      <c r="B98" s="14"/>
      <c r="C98" s="15"/>
      <c r="D98" s="16"/>
      <c r="E98" s="16"/>
      <c r="F98" s="15"/>
      <c r="G98" s="15"/>
      <c r="H98" s="15"/>
      <c r="I98" s="14"/>
      <c r="J98" s="14"/>
      <c r="K98" s="14"/>
      <c r="L98" s="14"/>
      <c r="M98" s="14"/>
      <c r="N98" s="14"/>
      <c r="O98" s="14"/>
      <c r="P98" s="14"/>
      <c r="Q98" s="14"/>
      <c r="Y98" s="352"/>
      <c r="Z98" s="352"/>
      <c r="AU98" s="352"/>
    </row>
    <row r="99" spans="1:47" s="31" customFormat="1" ht="15.75">
      <c r="A99" s="13"/>
      <c r="B99" s="14"/>
      <c r="C99" s="15"/>
      <c r="D99" s="16"/>
      <c r="E99" s="16"/>
      <c r="F99" s="15"/>
      <c r="G99" s="15"/>
      <c r="H99" s="15"/>
      <c r="I99" s="14"/>
      <c r="J99" s="14"/>
      <c r="K99" s="14"/>
      <c r="L99" s="14"/>
      <c r="M99" s="14"/>
      <c r="N99" s="14"/>
      <c r="O99" s="14"/>
      <c r="P99" s="14"/>
      <c r="Q99" s="14"/>
      <c r="Y99" s="352"/>
      <c r="Z99" s="352"/>
      <c r="AU99" s="352"/>
    </row>
    <row r="100" spans="1:47" s="31" customFormat="1" ht="15.75">
      <c r="A100" s="13"/>
      <c r="B100" s="14"/>
      <c r="C100" s="15"/>
      <c r="D100" s="16"/>
      <c r="E100" s="16"/>
      <c r="F100" s="15"/>
      <c r="G100" s="15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Y100" s="352"/>
      <c r="Z100" s="352"/>
      <c r="AU100" s="352"/>
    </row>
    <row r="101" spans="1:47" s="31" customFormat="1" ht="15.75">
      <c r="A101" s="13"/>
      <c r="B101" s="14"/>
      <c r="C101" s="15"/>
      <c r="D101" s="16"/>
      <c r="E101" s="16"/>
      <c r="F101" s="15"/>
      <c r="G101" s="15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Y101" s="352"/>
      <c r="Z101" s="352"/>
      <c r="AU101" s="352"/>
    </row>
    <row r="102" spans="1:47" s="31" customFormat="1" ht="15.75">
      <c r="A102" s="13"/>
      <c r="B102" s="14"/>
      <c r="C102" s="15"/>
      <c r="D102" s="16"/>
      <c r="E102" s="16"/>
      <c r="F102" s="15"/>
      <c r="G102" s="15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Y102" s="352"/>
      <c r="Z102" s="352"/>
      <c r="AU102" s="352"/>
    </row>
    <row r="103" spans="1:47" s="31" customFormat="1" ht="15.75">
      <c r="A103" s="13"/>
      <c r="B103" s="14"/>
      <c r="C103" s="15"/>
      <c r="D103" s="16"/>
      <c r="E103" s="16"/>
      <c r="F103" s="15"/>
      <c r="G103" s="15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Y103" s="352"/>
      <c r="Z103" s="352"/>
      <c r="AU103" s="352"/>
    </row>
    <row r="104" spans="1:47" s="31" customFormat="1" ht="15.75">
      <c r="A104" s="13"/>
      <c r="B104" s="14"/>
      <c r="C104" s="15"/>
      <c r="D104" s="16"/>
      <c r="E104" s="16"/>
      <c r="F104" s="15"/>
      <c r="G104" s="15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Y104" s="352"/>
      <c r="Z104" s="352"/>
      <c r="AU104" s="352"/>
    </row>
    <row r="105" spans="1:47" s="31" customFormat="1" ht="15.75">
      <c r="A105" s="13"/>
      <c r="B105" s="14"/>
      <c r="C105" s="15"/>
      <c r="D105" s="16"/>
      <c r="E105" s="16"/>
      <c r="F105" s="15"/>
      <c r="G105" s="15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Y105" s="352"/>
      <c r="Z105" s="352"/>
      <c r="AU105" s="352"/>
    </row>
    <row r="106" spans="1:47" s="17" customFormat="1" ht="15.75">
      <c r="A106" s="13"/>
      <c r="B106" s="14"/>
      <c r="C106" s="15"/>
      <c r="D106" s="16"/>
      <c r="E106" s="16"/>
      <c r="F106" s="15"/>
      <c r="G106" s="15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Y106" s="166"/>
      <c r="Z106" s="166"/>
      <c r="AU106" s="166"/>
    </row>
    <row r="107" spans="1:47" s="17" customFormat="1" ht="15.75">
      <c r="A107" s="13"/>
      <c r="B107" s="14"/>
      <c r="C107" s="15"/>
      <c r="D107" s="16"/>
      <c r="E107" s="16"/>
      <c r="F107" s="15"/>
      <c r="G107" s="15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Y107" s="166"/>
      <c r="Z107" s="166"/>
      <c r="AU107" s="166"/>
    </row>
    <row r="108" spans="1:47" s="17" customFormat="1" ht="15.75">
      <c r="A108" s="13"/>
      <c r="B108" s="14"/>
      <c r="C108" s="15"/>
      <c r="D108" s="16"/>
      <c r="E108" s="16"/>
      <c r="F108" s="15"/>
      <c r="G108" s="15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Y108" s="166"/>
      <c r="Z108" s="166"/>
      <c r="AU108" s="166"/>
    </row>
    <row r="109" spans="1:47" s="17" customFormat="1" ht="15.75">
      <c r="A109" s="13"/>
      <c r="B109" s="14"/>
      <c r="C109" s="15"/>
      <c r="D109" s="16"/>
      <c r="E109" s="16"/>
      <c r="F109" s="15"/>
      <c r="G109" s="15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Y109" s="166"/>
      <c r="Z109" s="166"/>
      <c r="AU109" s="166"/>
    </row>
    <row r="110" spans="1:47" s="17" customFormat="1" ht="15.75">
      <c r="A110" s="13"/>
      <c r="B110" s="14"/>
      <c r="C110" s="15"/>
      <c r="D110" s="16"/>
      <c r="E110" s="16"/>
      <c r="F110" s="15"/>
      <c r="G110" s="15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Y110" s="166"/>
      <c r="Z110" s="166"/>
      <c r="AU110" s="166"/>
    </row>
    <row r="111" spans="1:47" s="17" customFormat="1" ht="15.75">
      <c r="A111" s="13"/>
      <c r="B111" s="14"/>
      <c r="C111" s="15"/>
      <c r="D111" s="16"/>
      <c r="E111" s="16"/>
      <c r="F111" s="15"/>
      <c r="G111" s="15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Y111" s="166"/>
      <c r="Z111" s="166"/>
      <c r="AU111" s="166"/>
    </row>
    <row r="112" spans="1:47" s="17" customFormat="1" ht="15.75">
      <c r="A112" s="13"/>
      <c r="B112" s="14"/>
      <c r="C112" s="15"/>
      <c r="D112" s="16"/>
      <c r="E112" s="16"/>
      <c r="F112" s="15"/>
      <c r="G112" s="15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Y112" s="166"/>
      <c r="Z112" s="166"/>
      <c r="AU112" s="166"/>
    </row>
    <row r="113" spans="1:47" s="17" customFormat="1" ht="15.75">
      <c r="A113" s="13"/>
      <c r="B113" s="14"/>
      <c r="C113" s="15"/>
      <c r="D113" s="16"/>
      <c r="E113" s="16"/>
      <c r="F113" s="15"/>
      <c r="G113" s="15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Y113" s="166"/>
      <c r="Z113" s="166"/>
      <c r="AU113" s="166"/>
    </row>
    <row r="114" spans="1:47" s="17" customFormat="1" ht="15.75">
      <c r="A114" s="13"/>
      <c r="B114" s="14"/>
      <c r="C114" s="15"/>
      <c r="D114" s="16"/>
      <c r="E114" s="16"/>
      <c r="F114" s="15"/>
      <c r="G114" s="15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25"/>
      <c r="Y114" s="166"/>
      <c r="Z114" s="166"/>
      <c r="AU114" s="166"/>
    </row>
    <row r="115" spans="1:47" s="17" customFormat="1" ht="15.75">
      <c r="A115" s="13"/>
      <c r="B115" s="14"/>
      <c r="C115" s="15"/>
      <c r="D115" s="16"/>
      <c r="E115" s="16"/>
      <c r="F115" s="15"/>
      <c r="G115" s="15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25"/>
      <c r="Y115" s="166"/>
      <c r="Z115" s="166"/>
      <c r="AU115" s="166"/>
    </row>
    <row r="116" spans="1:47" s="17" customFormat="1" ht="15.75">
      <c r="A116" s="13"/>
      <c r="B116" s="14"/>
      <c r="C116" s="15"/>
      <c r="D116" s="16"/>
      <c r="E116" s="16"/>
      <c r="F116" s="15"/>
      <c r="G116" s="15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25"/>
      <c r="Y116" s="166"/>
      <c r="Z116" s="166"/>
      <c r="AU116" s="166"/>
    </row>
    <row r="117" spans="1:47" s="17" customFormat="1" ht="15.75">
      <c r="A117" s="13"/>
      <c r="B117" s="14"/>
      <c r="C117" s="15"/>
      <c r="D117" s="16"/>
      <c r="E117" s="16"/>
      <c r="F117" s="15"/>
      <c r="G117" s="15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25"/>
      <c r="Y117" s="166"/>
      <c r="Z117" s="166"/>
      <c r="AU117" s="166"/>
    </row>
    <row r="118" spans="1:47" s="17" customFormat="1" ht="15.75">
      <c r="A118" s="13"/>
      <c r="B118" s="14"/>
      <c r="C118" s="15"/>
      <c r="D118" s="16"/>
      <c r="E118" s="16"/>
      <c r="F118" s="15"/>
      <c r="G118" s="15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25"/>
      <c r="Y118" s="166"/>
      <c r="Z118" s="166"/>
      <c r="AU118" s="166"/>
    </row>
    <row r="119" ht="15.75">
      <c r="R119" s="28"/>
    </row>
    <row r="120" ht="15.75">
      <c r="R120" s="28"/>
    </row>
    <row r="121" ht="15.75">
      <c r="R121" s="28"/>
    </row>
    <row r="122" ht="15.75">
      <c r="R122" s="28"/>
    </row>
    <row r="123" ht="15.75">
      <c r="R123" s="28"/>
    </row>
    <row r="124" ht="15.75">
      <c r="R124" s="28"/>
    </row>
    <row r="125" ht="15.75">
      <c r="R125" s="28"/>
    </row>
    <row r="126" ht="15.75">
      <c r="R126" s="28"/>
    </row>
    <row r="127" ht="15.75">
      <c r="R127" s="28"/>
    </row>
    <row r="128" spans="1:214" s="354" customFormat="1" ht="15.75">
      <c r="A128" s="13"/>
      <c r="B128" s="14"/>
      <c r="C128" s="15"/>
      <c r="D128" s="16"/>
      <c r="E128" s="16"/>
      <c r="F128" s="15"/>
      <c r="G128" s="15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28"/>
      <c r="S128" s="14"/>
      <c r="T128" s="14"/>
      <c r="U128" s="14"/>
      <c r="V128" s="14"/>
      <c r="W128" s="14"/>
      <c r="X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</row>
    <row r="129" spans="1:214" s="354" customFormat="1" ht="15.75">
      <c r="A129" s="13"/>
      <c r="B129" s="14"/>
      <c r="C129" s="15"/>
      <c r="D129" s="16"/>
      <c r="E129" s="16"/>
      <c r="F129" s="15"/>
      <c r="G129" s="15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28"/>
      <c r="S129" s="14"/>
      <c r="T129" s="14"/>
      <c r="U129" s="14"/>
      <c r="V129" s="14"/>
      <c r="W129" s="14"/>
      <c r="X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</row>
    <row r="130" spans="1:214" s="354" customFormat="1" ht="15.75">
      <c r="A130" s="13"/>
      <c r="B130" s="14"/>
      <c r="C130" s="15"/>
      <c r="D130" s="16"/>
      <c r="E130" s="16"/>
      <c r="F130" s="15"/>
      <c r="G130" s="15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28"/>
      <c r="S130" s="14"/>
      <c r="T130" s="14"/>
      <c r="U130" s="14"/>
      <c r="V130" s="14"/>
      <c r="W130" s="14"/>
      <c r="X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</row>
    <row r="132" spans="1:214" s="354" customFormat="1" ht="15.75">
      <c r="A132" s="13"/>
      <c r="B132" s="14"/>
      <c r="C132" s="15"/>
      <c r="D132" s="16"/>
      <c r="E132" s="16"/>
      <c r="F132" s="15"/>
      <c r="G132" s="15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33"/>
      <c r="S132" s="14"/>
      <c r="T132" s="14"/>
      <c r="U132" s="14"/>
      <c r="V132" s="14"/>
      <c r="W132" s="14"/>
      <c r="X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</row>
    <row r="133" spans="1:214" s="354" customFormat="1" ht="15.75">
      <c r="A133" s="13"/>
      <c r="B133" s="14"/>
      <c r="C133" s="15"/>
      <c r="D133" s="16"/>
      <c r="E133" s="16"/>
      <c r="F133" s="15"/>
      <c r="G133" s="15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21"/>
      <c r="S133" s="21"/>
      <c r="T133" s="21"/>
      <c r="U133" s="21"/>
      <c r="V133" s="21"/>
      <c r="W133" s="21"/>
      <c r="X133" s="21"/>
      <c r="Y133" s="355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</row>
    <row r="134" spans="1:214" s="354" customFormat="1" ht="15.75">
      <c r="A134" s="13"/>
      <c r="B134" s="14"/>
      <c r="C134" s="15"/>
      <c r="D134" s="16"/>
      <c r="E134" s="16"/>
      <c r="F134" s="15"/>
      <c r="G134" s="15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5"/>
      <c r="S134" s="15"/>
      <c r="T134" s="15"/>
      <c r="U134" s="15"/>
      <c r="V134" s="15"/>
      <c r="W134" s="15"/>
      <c r="X134" s="15"/>
      <c r="Y134" s="356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</row>
    <row r="135" spans="1:214" s="354" customFormat="1" ht="15.75">
      <c r="A135" s="13"/>
      <c r="B135" s="14"/>
      <c r="C135" s="15"/>
      <c r="D135" s="16"/>
      <c r="E135" s="16"/>
      <c r="F135" s="15"/>
      <c r="G135" s="15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5"/>
      <c r="S135" s="15"/>
      <c r="T135" s="15"/>
      <c r="U135" s="15"/>
      <c r="V135" s="15"/>
      <c r="W135" s="15"/>
      <c r="X135" s="15"/>
      <c r="Y135" s="356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</row>
    <row r="136" spans="1:214" s="354" customFormat="1" ht="15.75">
      <c r="A136" s="13"/>
      <c r="B136" s="14"/>
      <c r="C136" s="15"/>
      <c r="D136" s="16"/>
      <c r="E136" s="16"/>
      <c r="F136" s="15"/>
      <c r="G136" s="15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5"/>
      <c r="S136" s="15"/>
      <c r="T136" s="15"/>
      <c r="U136" s="15"/>
      <c r="V136" s="15"/>
      <c r="W136" s="15"/>
      <c r="X136" s="15"/>
      <c r="Y136" s="356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</row>
  </sheetData>
  <sheetProtection selectLockedCells="1" selectUnlockedCells="1"/>
  <mergeCells count="29">
    <mergeCell ref="A1:Q1"/>
    <mergeCell ref="A2:A8"/>
    <mergeCell ref="B2:B8"/>
    <mergeCell ref="C2:F4"/>
    <mergeCell ref="G2:G8"/>
    <mergeCell ref="H2:M2"/>
    <mergeCell ref="N2:AU2"/>
    <mergeCell ref="H3:H8"/>
    <mergeCell ref="I3:L3"/>
    <mergeCell ref="M3:M8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B21:Q21"/>
    <mergeCell ref="A22:Q22"/>
    <mergeCell ref="B36:F36"/>
    <mergeCell ref="AV2:AV8"/>
    <mergeCell ref="A13:Q13"/>
    <mergeCell ref="L5:L8"/>
    <mergeCell ref="E7:E8"/>
    <mergeCell ref="F7:F8"/>
    <mergeCell ref="N7:AU7"/>
    <mergeCell ref="N3:P3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49"/>
  <sheetViews>
    <sheetView view="pageBreakPreview" zoomScale="90" zoomScaleNormal="50" zoomScaleSheetLayoutView="90" zoomScalePageLayoutView="0" workbookViewId="0" topLeftCell="A1">
      <selection activeCell="D28" sqref="D28"/>
    </sheetView>
  </sheetViews>
  <sheetFormatPr defaultColWidth="9.00390625" defaultRowHeight="12.75"/>
  <cols>
    <col min="1" max="1" width="9.375" style="13" customWidth="1"/>
    <col min="2" max="2" width="41.875" style="14" customWidth="1"/>
    <col min="3" max="3" width="5.375" style="15" customWidth="1"/>
    <col min="4" max="4" width="5.875" style="16" customWidth="1"/>
    <col min="5" max="5" width="5.25390625" style="16" customWidth="1"/>
    <col min="6" max="6" width="5.125" style="15" customWidth="1"/>
    <col min="7" max="7" width="7.25390625" style="15" hidden="1" customWidth="1"/>
    <col min="8" max="8" width="9.25390625" style="15" hidden="1" customWidth="1"/>
    <col min="9" max="9" width="9.25390625" style="14" customWidth="1"/>
    <col min="10" max="10" width="8.25390625" style="14" customWidth="1"/>
    <col min="11" max="11" width="7.625" style="14" customWidth="1"/>
    <col min="12" max="12" width="8.375" style="14" customWidth="1"/>
    <col min="13" max="13" width="9.875" style="14" customWidth="1"/>
    <col min="14" max="14" width="9.75390625" style="14" hidden="1" customWidth="1"/>
    <col min="15" max="15" width="7.625" style="14" hidden="1" customWidth="1"/>
    <col min="16" max="16" width="10.375" style="14" customWidth="1"/>
    <col min="17" max="17" width="10.375" style="14" hidden="1" customWidth="1"/>
    <col min="18" max="18" width="4.625" style="14" hidden="1" customWidth="1"/>
    <col min="19" max="19" width="10.25390625" style="14" hidden="1" customWidth="1"/>
    <col min="20" max="24" width="0" style="14" hidden="1" customWidth="1"/>
    <col min="25" max="26" width="0" style="354" hidden="1" customWidth="1"/>
    <col min="27" max="46" width="0" style="14" hidden="1" customWidth="1"/>
    <col min="47" max="47" width="0" style="354" hidden="1" customWidth="1"/>
    <col min="48" max="48" width="24.875" style="14" customWidth="1"/>
    <col min="49" max="16384" width="9.125" style="14" customWidth="1"/>
  </cols>
  <sheetData>
    <row r="1" spans="1:47" s="17" customFormat="1" ht="18.75">
      <c r="A1" s="1191" t="s">
        <v>313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3"/>
      <c r="Y1" s="631"/>
      <c r="Z1" s="631"/>
      <c r="AU1" s="631"/>
    </row>
    <row r="2" spans="1:48" s="17" customFormat="1" ht="33" customHeight="1">
      <c r="A2" s="1194" t="s">
        <v>28</v>
      </c>
      <c r="B2" s="1172" t="s">
        <v>79</v>
      </c>
      <c r="C2" s="1195" t="s">
        <v>210</v>
      </c>
      <c r="D2" s="1195"/>
      <c r="E2" s="1196"/>
      <c r="F2" s="1196"/>
      <c r="G2" s="1190" t="s">
        <v>184</v>
      </c>
      <c r="H2" s="1172" t="s">
        <v>83</v>
      </c>
      <c r="I2" s="1172"/>
      <c r="J2" s="1172"/>
      <c r="K2" s="1172"/>
      <c r="L2" s="1172"/>
      <c r="M2" s="1173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1184" t="s">
        <v>310</v>
      </c>
    </row>
    <row r="3" spans="1:48" s="17" customFormat="1" ht="17.25" customHeight="1">
      <c r="A3" s="1194"/>
      <c r="B3" s="1172"/>
      <c r="C3" s="1195"/>
      <c r="D3" s="1195"/>
      <c r="E3" s="1196"/>
      <c r="F3" s="1196"/>
      <c r="G3" s="1190"/>
      <c r="H3" s="1190" t="s">
        <v>29</v>
      </c>
      <c r="I3" s="1178" t="s">
        <v>84</v>
      </c>
      <c r="J3" s="1178"/>
      <c r="K3" s="1178"/>
      <c r="L3" s="1178"/>
      <c r="M3" s="1190" t="s">
        <v>86</v>
      </c>
      <c r="N3" s="1172" t="s">
        <v>90</v>
      </c>
      <c r="O3" s="1173"/>
      <c r="P3" s="1173"/>
      <c r="Q3" s="1151" t="s">
        <v>121</v>
      </c>
      <c r="R3" s="1151"/>
      <c r="S3" s="1151"/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1151"/>
      <c r="AF3" s="1151"/>
      <c r="AG3" s="1151"/>
      <c r="AH3" s="1151"/>
      <c r="AI3" s="1151"/>
      <c r="AJ3" s="1151"/>
      <c r="AK3" s="1151"/>
      <c r="AL3" s="1151"/>
      <c r="AM3" s="1151"/>
      <c r="AN3" s="1151"/>
      <c r="AO3" s="1151"/>
      <c r="AP3" s="1151"/>
      <c r="AQ3" s="1151"/>
      <c r="AR3" s="1151"/>
      <c r="AS3" s="1151"/>
      <c r="AT3" s="1151"/>
      <c r="AU3" s="1151"/>
      <c r="AV3" s="1184"/>
    </row>
    <row r="4" spans="1:48" s="17" customFormat="1" ht="15.75" customHeight="1">
      <c r="A4" s="1194"/>
      <c r="B4" s="1172"/>
      <c r="C4" s="1195"/>
      <c r="D4" s="1195"/>
      <c r="E4" s="1196"/>
      <c r="F4" s="1196"/>
      <c r="G4" s="1190"/>
      <c r="H4" s="1173"/>
      <c r="I4" s="1190" t="s">
        <v>85</v>
      </c>
      <c r="J4" s="1172" t="s">
        <v>89</v>
      </c>
      <c r="K4" s="1173"/>
      <c r="L4" s="1173"/>
      <c r="M4" s="1173"/>
      <c r="N4" s="1178"/>
      <c r="O4" s="1178"/>
      <c r="P4" s="1178"/>
      <c r="Q4" s="1178"/>
      <c r="R4" s="1178"/>
      <c r="S4" s="1178"/>
      <c r="T4" s="1178"/>
      <c r="U4" s="1178"/>
      <c r="V4" s="1178"/>
      <c r="W4" s="1178"/>
      <c r="X4" s="1178"/>
      <c r="Y4" s="1178"/>
      <c r="Z4" s="1178"/>
      <c r="AA4" s="1178"/>
      <c r="AB4" s="1178"/>
      <c r="AC4" s="1178"/>
      <c r="AD4" s="1178"/>
      <c r="AE4" s="1178"/>
      <c r="AF4" s="1178"/>
      <c r="AG4" s="1178"/>
      <c r="AH4" s="1178"/>
      <c r="AI4" s="1178"/>
      <c r="AJ4" s="1178"/>
      <c r="AK4" s="1178"/>
      <c r="AL4" s="1178"/>
      <c r="AM4" s="1178"/>
      <c r="AN4" s="1178"/>
      <c r="AO4" s="1178"/>
      <c r="AP4" s="1178"/>
      <c r="AQ4" s="1178"/>
      <c r="AR4" s="1178"/>
      <c r="AS4" s="1178"/>
      <c r="AT4" s="1178"/>
      <c r="AU4" s="1178"/>
      <c r="AV4" s="1184"/>
    </row>
    <row r="5" spans="1:48" s="17" customFormat="1" ht="12.75" customHeight="1">
      <c r="A5" s="1194"/>
      <c r="B5" s="1172"/>
      <c r="C5" s="1190" t="s">
        <v>30</v>
      </c>
      <c r="D5" s="1190" t="s">
        <v>31</v>
      </c>
      <c r="E5" s="1198" t="s">
        <v>80</v>
      </c>
      <c r="F5" s="1198"/>
      <c r="G5" s="1190"/>
      <c r="H5" s="1173"/>
      <c r="I5" s="1197"/>
      <c r="J5" s="1190" t="s">
        <v>32</v>
      </c>
      <c r="K5" s="1190" t="s">
        <v>88</v>
      </c>
      <c r="L5" s="1190" t="s">
        <v>87</v>
      </c>
      <c r="M5" s="1173"/>
      <c r="N5" s="1178"/>
      <c r="O5" s="1178"/>
      <c r="P5" s="1178"/>
      <c r="Q5" s="1178"/>
      <c r="R5" s="1178"/>
      <c r="S5" s="1178"/>
      <c r="T5" s="1178"/>
      <c r="U5" s="1178"/>
      <c r="V5" s="1178"/>
      <c r="W5" s="1178"/>
      <c r="X5" s="1178"/>
      <c r="Y5" s="1178"/>
      <c r="Z5" s="1178"/>
      <c r="AA5" s="1178"/>
      <c r="AB5" s="1178"/>
      <c r="AC5" s="1178"/>
      <c r="AD5" s="1178"/>
      <c r="AE5" s="1178"/>
      <c r="AF5" s="1178"/>
      <c r="AG5" s="1178"/>
      <c r="AH5" s="1178"/>
      <c r="AI5" s="1178"/>
      <c r="AJ5" s="1178"/>
      <c r="AK5" s="1178"/>
      <c r="AL5" s="1178"/>
      <c r="AM5" s="1178"/>
      <c r="AN5" s="1178"/>
      <c r="AO5" s="1178"/>
      <c r="AP5" s="1178"/>
      <c r="AQ5" s="1178"/>
      <c r="AR5" s="1178"/>
      <c r="AS5" s="1178"/>
      <c r="AT5" s="1178"/>
      <c r="AU5" s="1178"/>
      <c r="AV5" s="1184"/>
    </row>
    <row r="6" spans="1:48" s="17" customFormat="1" ht="15.75">
      <c r="A6" s="1194"/>
      <c r="B6" s="1172"/>
      <c r="C6" s="1190"/>
      <c r="D6" s="1190"/>
      <c r="E6" s="1198"/>
      <c r="F6" s="1198"/>
      <c r="G6" s="1190"/>
      <c r="H6" s="1173"/>
      <c r="I6" s="1197"/>
      <c r="J6" s="1190"/>
      <c r="K6" s="1190"/>
      <c r="L6" s="1190"/>
      <c r="M6" s="1173"/>
      <c r="N6" s="612">
        <v>1</v>
      </c>
      <c r="O6" s="612" t="s">
        <v>208</v>
      </c>
      <c r="P6" s="612" t="s">
        <v>209</v>
      </c>
      <c r="Q6" s="612">
        <v>3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352">
        <v>4</v>
      </c>
      <c r="AV6" s="1184"/>
    </row>
    <row r="7" spans="1:48" s="17" customFormat="1" ht="44.25" customHeight="1">
      <c r="A7" s="1194"/>
      <c r="B7" s="1172"/>
      <c r="C7" s="1190"/>
      <c r="D7" s="1190"/>
      <c r="E7" s="1183" t="s">
        <v>81</v>
      </c>
      <c r="F7" s="1182" t="s">
        <v>82</v>
      </c>
      <c r="G7" s="1190"/>
      <c r="H7" s="1173"/>
      <c r="I7" s="1197"/>
      <c r="J7" s="1190"/>
      <c r="K7" s="1190"/>
      <c r="L7" s="1190"/>
      <c r="M7" s="1173"/>
      <c r="N7" s="1172"/>
      <c r="O7" s="1172"/>
      <c r="P7" s="1172"/>
      <c r="Q7" s="1172"/>
      <c r="R7" s="1172"/>
      <c r="S7" s="1172"/>
      <c r="T7" s="1172"/>
      <c r="U7" s="1172"/>
      <c r="V7" s="1172"/>
      <c r="W7" s="1172"/>
      <c r="X7" s="1172"/>
      <c r="Y7" s="1172"/>
      <c r="Z7" s="1172"/>
      <c r="AA7" s="1172"/>
      <c r="AB7" s="1172"/>
      <c r="AC7" s="1172"/>
      <c r="AD7" s="1172"/>
      <c r="AE7" s="1172"/>
      <c r="AF7" s="1172"/>
      <c r="AG7" s="1172"/>
      <c r="AH7" s="1172"/>
      <c r="AI7" s="1172"/>
      <c r="AJ7" s="1172"/>
      <c r="AK7" s="1172"/>
      <c r="AL7" s="1172"/>
      <c r="AM7" s="1172"/>
      <c r="AN7" s="1172"/>
      <c r="AO7" s="1172"/>
      <c r="AP7" s="1172"/>
      <c r="AQ7" s="1172"/>
      <c r="AR7" s="1172"/>
      <c r="AS7" s="1172"/>
      <c r="AT7" s="1172"/>
      <c r="AU7" s="1172"/>
      <c r="AV7" s="1184"/>
    </row>
    <row r="8" spans="1:48" s="17" customFormat="1" ht="15.75">
      <c r="A8" s="1194"/>
      <c r="B8" s="1172"/>
      <c r="C8" s="1190"/>
      <c r="D8" s="1190"/>
      <c r="E8" s="1183"/>
      <c r="F8" s="1183"/>
      <c r="G8" s="1190"/>
      <c r="H8" s="1173"/>
      <c r="I8" s="1197"/>
      <c r="J8" s="1190"/>
      <c r="K8" s="1190"/>
      <c r="L8" s="1190"/>
      <c r="M8" s="1173"/>
      <c r="N8" s="612"/>
      <c r="O8" s="612">
        <v>9</v>
      </c>
      <c r="P8" s="612"/>
      <c r="Q8" s="612">
        <v>15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352">
        <v>22</v>
      </c>
      <c r="AV8" s="1184"/>
    </row>
    <row r="9" spans="1:48" s="17" customFormat="1" ht="15.75" hidden="1">
      <c r="A9" s="785">
        <v>1</v>
      </c>
      <c r="B9" s="786">
        <v>2</v>
      </c>
      <c r="C9" s="618">
        <v>3</v>
      </c>
      <c r="D9" s="618">
        <v>4</v>
      </c>
      <c r="E9" s="618">
        <v>5</v>
      </c>
      <c r="F9" s="618">
        <v>6</v>
      </c>
      <c r="G9" s="618">
        <v>7</v>
      </c>
      <c r="H9" s="618">
        <v>8</v>
      </c>
      <c r="I9" s="618">
        <v>9</v>
      </c>
      <c r="J9" s="618">
        <v>10</v>
      </c>
      <c r="K9" s="618">
        <v>11</v>
      </c>
      <c r="L9" s="618">
        <v>12</v>
      </c>
      <c r="M9" s="618">
        <v>13</v>
      </c>
      <c r="N9" s="618">
        <v>14</v>
      </c>
      <c r="O9" s="618">
        <v>15</v>
      </c>
      <c r="P9" s="618">
        <v>16</v>
      </c>
      <c r="Q9" s="618">
        <v>17</v>
      </c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618">
        <v>18</v>
      </c>
      <c r="AV9" s="166"/>
    </row>
    <row r="10" spans="1:48" s="17" customFormat="1" ht="15.75" hidden="1">
      <c r="A10" s="1203" t="s">
        <v>227</v>
      </c>
      <c r="B10" s="1173"/>
      <c r="C10" s="1173"/>
      <c r="D10" s="1173"/>
      <c r="E10" s="1173"/>
      <c r="F10" s="1173"/>
      <c r="G10" s="1173"/>
      <c r="H10" s="1173"/>
      <c r="I10" s="1173"/>
      <c r="J10" s="1173"/>
      <c r="K10" s="1173"/>
      <c r="L10" s="1173"/>
      <c r="M10" s="1173"/>
      <c r="N10" s="1173"/>
      <c r="O10" s="1173"/>
      <c r="P10" s="1173"/>
      <c r="Q10" s="1173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</row>
    <row r="11" spans="1:48" s="17" customFormat="1" ht="15.75" hidden="1">
      <c r="A11" s="1203" t="s">
        <v>228</v>
      </c>
      <c r="B11" s="1203"/>
      <c r="C11" s="1203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</row>
    <row r="12" spans="1:48" s="17" customFormat="1" ht="28.5" customHeight="1" hidden="1">
      <c r="A12" s="678" t="s">
        <v>123</v>
      </c>
      <c r="B12" s="788" t="s">
        <v>105</v>
      </c>
      <c r="C12" s="676"/>
      <c r="D12" s="676"/>
      <c r="E12" s="676"/>
      <c r="F12" s="667"/>
      <c r="G12" s="652">
        <f>G13+G14</f>
        <v>3</v>
      </c>
      <c r="H12" s="789">
        <f>H13+H14</f>
        <v>90</v>
      </c>
      <c r="I12" s="789">
        <f>I13+I14</f>
        <v>30</v>
      </c>
      <c r="J12" s="789">
        <f>J13+J14</f>
        <v>20</v>
      </c>
      <c r="K12" s="789"/>
      <c r="L12" s="789">
        <f>L13+L14</f>
        <v>10</v>
      </c>
      <c r="M12" s="789">
        <f>M13+M14</f>
        <v>60</v>
      </c>
      <c r="N12" s="176"/>
      <c r="O12" s="176"/>
      <c r="P12" s="176"/>
      <c r="Q12" s="176"/>
      <c r="R12" s="166"/>
      <c r="S12" s="297" t="s">
        <v>200</v>
      </c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</row>
    <row r="13" spans="1:48" s="17" customFormat="1" ht="21.75" customHeight="1" hidden="1">
      <c r="A13" s="678" t="s">
        <v>124</v>
      </c>
      <c r="B13" s="767" t="s">
        <v>49</v>
      </c>
      <c r="C13" s="176">
        <v>1</v>
      </c>
      <c r="D13" s="176"/>
      <c r="E13" s="176"/>
      <c r="F13" s="671"/>
      <c r="G13" s="614">
        <v>1.5</v>
      </c>
      <c r="H13" s="176">
        <f>G13*30</f>
        <v>45</v>
      </c>
      <c r="I13" s="179">
        <f>SUM(J13:L13)</f>
        <v>15</v>
      </c>
      <c r="J13" s="180">
        <v>15</v>
      </c>
      <c r="K13" s="176"/>
      <c r="L13" s="176"/>
      <c r="M13" s="176">
        <f>H13-I13</f>
        <v>30</v>
      </c>
      <c r="N13" s="176">
        <v>1</v>
      </c>
      <c r="O13" s="176"/>
      <c r="P13" s="176"/>
      <c r="Q13" s="176"/>
      <c r="R13" s="166"/>
      <c r="S13" s="166" t="s">
        <v>196</v>
      </c>
      <c r="T13" s="166">
        <v>1</v>
      </c>
      <c r="U13" s="166"/>
      <c r="V13" s="166">
        <v>1</v>
      </c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</row>
    <row r="14" spans="1:48" s="17" customFormat="1" ht="21.75" customHeight="1" hidden="1">
      <c r="A14" s="678" t="s">
        <v>125</v>
      </c>
      <c r="B14" s="767" t="s">
        <v>46</v>
      </c>
      <c r="C14" s="176"/>
      <c r="D14" s="184">
        <v>1</v>
      </c>
      <c r="E14" s="488"/>
      <c r="F14" s="768"/>
      <c r="G14" s="614">
        <v>1.5</v>
      </c>
      <c r="H14" s="176">
        <f>G14*30</f>
        <v>45</v>
      </c>
      <c r="I14" s="179">
        <f>SUM(J14:L14)</f>
        <v>15</v>
      </c>
      <c r="J14" s="176">
        <v>5</v>
      </c>
      <c r="K14" s="176"/>
      <c r="L14" s="176">
        <v>10</v>
      </c>
      <c r="M14" s="176">
        <f>H14-I14</f>
        <v>30</v>
      </c>
      <c r="N14" s="176">
        <v>1</v>
      </c>
      <c r="O14" s="176"/>
      <c r="P14" s="176"/>
      <c r="Q14" s="176"/>
      <c r="R14" s="166"/>
      <c r="S14" s="166" t="s">
        <v>197</v>
      </c>
      <c r="T14" s="166">
        <v>2</v>
      </c>
      <c r="U14" s="166">
        <v>1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</row>
    <row r="15" spans="1:48" s="238" customFormat="1" ht="39" customHeight="1" hidden="1">
      <c r="A15" s="769" t="s">
        <v>247</v>
      </c>
      <c r="B15" s="670" t="s">
        <v>259</v>
      </c>
      <c r="C15" s="777"/>
      <c r="D15" s="778" t="s">
        <v>208</v>
      </c>
      <c r="E15" s="777"/>
      <c r="F15" s="777"/>
      <c r="G15" s="725">
        <v>3</v>
      </c>
      <c r="H15" s="725">
        <f>G15*30</f>
        <v>90</v>
      </c>
      <c r="I15" s="725">
        <v>30</v>
      </c>
      <c r="J15" s="725">
        <v>20</v>
      </c>
      <c r="K15" s="725"/>
      <c r="L15" s="725">
        <v>10</v>
      </c>
      <c r="M15" s="725">
        <f>H15-I15</f>
        <v>60</v>
      </c>
      <c r="N15" s="306"/>
      <c r="O15" s="306">
        <v>3</v>
      </c>
      <c r="P15" s="306"/>
      <c r="Q15" s="306"/>
      <c r="R15" s="680"/>
      <c r="S15" s="680" t="s">
        <v>197</v>
      </c>
      <c r="T15" s="680">
        <v>1</v>
      </c>
      <c r="U15" s="680">
        <v>1</v>
      </c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0"/>
      <c r="AJ15" s="680"/>
      <c r="AK15" s="680"/>
      <c r="AL15" s="680"/>
      <c r="AM15" s="680"/>
      <c r="AN15" s="680"/>
      <c r="AO15" s="680"/>
      <c r="AP15" s="680"/>
      <c r="AQ15" s="680"/>
      <c r="AR15" s="680"/>
      <c r="AS15" s="680"/>
      <c r="AT15" s="680"/>
      <c r="AU15" s="680"/>
      <c r="AV15" s="680"/>
    </row>
    <row r="16" spans="1:48" s="17" customFormat="1" ht="33.75" customHeight="1" hidden="1">
      <c r="A16" s="769" t="s">
        <v>110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</row>
    <row r="17" spans="1:48" s="748" customFormat="1" ht="35.25" customHeight="1" hidden="1" thickBot="1">
      <c r="A17" s="770" t="s">
        <v>248</v>
      </c>
      <c r="B17" s="771" t="s">
        <v>69</v>
      </c>
      <c r="C17" s="737">
        <v>1</v>
      </c>
      <c r="D17" s="752"/>
      <c r="E17" s="752"/>
      <c r="F17" s="752"/>
      <c r="G17" s="772">
        <v>3</v>
      </c>
      <c r="H17" s="752">
        <f>G17*30</f>
        <v>90</v>
      </c>
      <c r="I17" s="752">
        <f>SUM(J17:L17)</f>
        <v>30</v>
      </c>
      <c r="J17" s="752">
        <v>20</v>
      </c>
      <c r="K17" s="752"/>
      <c r="L17" s="752">
        <v>10</v>
      </c>
      <c r="M17" s="752">
        <f>H17-I17</f>
        <v>60</v>
      </c>
      <c r="N17" s="737">
        <v>2</v>
      </c>
      <c r="O17" s="737"/>
      <c r="P17" s="752"/>
      <c r="Q17" s="752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  <c r="AL17" s="741"/>
      <c r="AM17" s="741"/>
      <c r="AN17" s="741"/>
      <c r="AO17" s="741"/>
      <c r="AP17" s="741"/>
      <c r="AQ17" s="741"/>
      <c r="AR17" s="741"/>
      <c r="AS17" s="741"/>
      <c r="AT17" s="741"/>
      <c r="AU17" s="741"/>
      <c r="AV17" s="741"/>
    </row>
    <row r="18" spans="1:48" s="17" customFormat="1" ht="21.75" customHeight="1" hidden="1" thickBot="1">
      <c r="A18" s="1201" t="s">
        <v>130</v>
      </c>
      <c r="B18" s="1202"/>
      <c r="C18" s="663"/>
      <c r="D18" s="176"/>
      <c r="E18" s="663"/>
      <c r="F18" s="663"/>
      <c r="G18" s="790">
        <f aca="true" t="shared" si="0" ref="G18:M18">G15+G17+G12</f>
        <v>9</v>
      </c>
      <c r="H18" s="790">
        <f t="shared" si="0"/>
        <v>270</v>
      </c>
      <c r="I18" s="790">
        <f t="shared" si="0"/>
        <v>90</v>
      </c>
      <c r="J18" s="790">
        <f t="shared" si="0"/>
        <v>60</v>
      </c>
      <c r="K18" s="790">
        <f t="shared" si="0"/>
        <v>0</v>
      </c>
      <c r="L18" s="790">
        <f t="shared" si="0"/>
        <v>30</v>
      </c>
      <c r="M18" s="790">
        <f t="shared" si="0"/>
        <v>180</v>
      </c>
      <c r="N18" s="790">
        <f>N13+N14+N17</f>
        <v>4</v>
      </c>
      <c r="O18" s="790">
        <f>O13+O14+O37+O17+O15</f>
        <v>3</v>
      </c>
      <c r="P18" s="676"/>
      <c r="Q18" s="663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</row>
    <row r="19" spans="1:48" s="17" customFormat="1" ht="15.75" hidden="1">
      <c r="A19" s="787"/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</row>
    <row r="20" spans="1:48" s="17" customFormat="1" ht="17.25" customHeight="1" hidden="1" thickBot="1">
      <c r="A20" s="1203" t="s">
        <v>229</v>
      </c>
      <c r="B20" s="1203"/>
      <c r="C20" s="1203"/>
      <c r="D20" s="1203"/>
      <c r="E20" s="1203"/>
      <c r="F20" s="1203"/>
      <c r="G20" s="1203"/>
      <c r="H20" s="1203"/>
      <c r="I20" s="1203"/>
      <c r="J20" s="1203"/>
      <c r="K20" s="1203"/>
      <c r="L20" s="1203"/>
      <c r="M20" s="1203"/>
      <c r="N20" s="1203"/>
      <c r="O20" s="1203"/>
      <c r="P20" s="1203"/>
      <c r="Q20" s="1203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</row>
    <row r="21" spans="1:48" s="17" customFormat="1" ht="17.25" customHeight="1" hidden="1" thickBot="1">
      <c r="A21" s="1201" t="s">
        <v>115</v>
      </c>
      <c r="B21" s="1202"/>
      <c r="C21" s="1202"/>
      <c r="D21" s="1202"/>
      <c r="E21" s="1202"/>
      <c r="F21" s="1202"/>
      <c r="G21" s="1202"/>
      <c r="H21" s="1202"/>
      <c r="I21" s="1202"/>
      <c r="J21" s="1202"/>
      <c r="K21" s="1202"/>
      <c r="L21" s="1202"/>
      <c r="M21" s="1202"/>
      <c r="N21" s="1202"/>
      <c r="O21" s="1202"/>
      <c r="P21" s="1202"/>
      <c r="Q21" s="1202"/>
      <c r="R21" s="166"/>
      <c r="S21" s="166"/>
      <c r="T21" s="166" t="s">
        <v>220</v>
      </c>
      <c r="U21" s="166" t="s">
        <v>221</v>
      </c>
      <c r="V21" s="166" t="s">
        <v>222</v>
      </c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</row>
    <row r="22" spans="1:48" s="17" customFormat="1" ht="30.75" customHeight="1" hidden="1">
      <c r="A22" s="488" t="s">
        <v>123</v>
      </c>
      <c r="B22" s="791" t="s">
        <v>52</v>
      </c>
      <c r="C22" s="176"/>
      <c r="D22" s="488"/>
      <c r="E22" s="488"/>
      <c r="F22" s="768"/>
      <c r="G22" s="652">
        <v>10</v>
      </c>
      <c r="H22" s="789">
        <f>G22*30</f>
        <v>300</v>
      </c>
      <c r="I22" s="789" t="e">
        <f>I23+I24+I25+#REF!</f>
        <v>#REF!</v>
      </c>
      <c r="J22" s="789"/>
      <c r="K22" s="789"/>
      <c r="L22" s="789" t="e">
        <f>L23+L24+L25+#REF!</f>
        <v>#REF!</v>
      </c>
      <c r="M22" s="789" t="e">
        <f>M23+M24+M25+#REF!</f>
        <v>#REF!</v>
      </c>
      <c r="N22" s="180"/>
      <c r="O22" s="180"/>
      <c r="P22" s="180"/>
      <c r="Q22" s="176"/>
      <c r="R22" s="166"/>
      <c r="S22" s="166" t="s">
        <v>192</v>
      </c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</row>
    <row r="23" spans="1:48" s="17" customFormat="1" ht="33" customHeight="1" hidden="1">
      <c r="A23" s="488" t="s">
        <v>124</v>
      </c>
      <c r="B23" s="646" t="s">
        <v>52</v>
      </c>
      <c r="C23" s="176"/>
      <c r="D23" s="184">
        <v>1</v>
      </c>
      <c r="E23" s="488"/>
      <c r="F23" s="768"/>
      <c r="G23" s="614">
        <v>3</v>
      </c>
      <c r="H23" s="197">
        <f>G23*30</f>
        <v>90</v>
      </c>
      <c r="I23" s="197">
        <f>SUM(J23:L23)</f>
        <v>30</v>
      </c>
      <c r="J23" s="197"/>
      <c r="K23" s="197"/>
      <c r="L23" s="197">
        <v>30</v>
      </c>
      <c r="M23" s="176">
        <f>H23-I23</f>
        <v>60</v>
      </c>
      <c r="N23" s="180">
        <v>2</v>
      </c>
      <c r="O23" s="180"/>
      <c r="P23" s="180"/>
      <c r="Q23" s="176"/>
      <c r="R23" s="166"/>
      <c r="S23" s="166" t="s">
        <v>196</v>
      </c>
      <c r="T23" s="166"/>
      <c r="U23" s="166"/>
      <c r="V23" s="166">
        <v>1</v>
      </c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</row>
    <row r="24" spans="1:48" s="17" customFormat="1" ht="32.25" customHeight="1" hidden="1">
      <c r="A24" s="488" t="s">
        <v>125</v>
      </c>
      <c r="B24" s="646" t="s">
        <v>52</v>
      </c>
      <c r="C24" s="176"/>
      <c r="D24" s="488"/>
      <c r="E24" s="488"/>
      <c r="F24" s="768"/>
      <c r="G24" s="614">
        <v>2</v>
      </c>
      <c r="H24" s="197">
        <f>G24*30</f>
        <v>60</v>
      </c>
      <c r="I24" s="197">
        <f>SUM(J24:L24)</f>
        <v>20</v>
      </c>
      <c r="J24" s="176"/>
      <c r="K24" s="176"/>
      <c r="L24" s="176">
        <v>20</v>
      </c>
      <c r="M24" s="176">
        <f>H24-I24</f>
        <v>40</v>
      </c>
      <c r="N24" s="180"/>
      <c r="O24" s="180">
        <v>2</v>
      </c>
      <c r="P24" s="180"/>
      <c r="Q24" s="176"/>
      <c r="R24" s="166"/>
      <c r="S24" s="166" t="s">
        <v>197</v>
      </c>
      <c r="T24" s="166">
        <v>1</v>
      </c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</row>
    <row r="25" spans="1:48" s="17" customFormat="1" ht="31.5" customHeight="1">
      <c r="A25" s="488" t="s">
        <v>126</v>
      </c>
      <c r="B25" s="646" t="s">
        <v>52</v>
      </c>
      <c r="C25" s="176" t="s">
        <v>209</v>
      </c>
      <c r="D25" s="488"/>
      <c r="E25" s="488"/>
      <c r="F25" s="768"/>
      <c r="G25" s="614">
        <v>2</v>
      </c>
      <c r="H25" s="197">
        <f>G25*30</f>
        <v>60</v>
      </c>
      <c r="I25" s="197">
        <f>SUM(J25:L25)</f>
        <v>20</v>
      </c>
      <c r="J25" s="176"/>
      <c r="K25" s="176"/>
      <c r="L25" s="176">
        <v>20</v>
      </c>
      <c r="M25" s="176">
        <f>H25-I25</f>
        <v>40</v>
      </c>
      <c r="N25" s="180"/>
      <c r="O25" s="180"/>
      <c r="P25" s="180">
        <v>2</v>
      </c>
      <c r="Q25" s="17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</row>
    <row r="26" spans="1:48" s="238" customFormat="1" ht="27" customHeight="1">
      <c r="A26" s="488"/>
      <c r="B26" s="767" t="s">
        <v>34</v>
      </c>
      <c r="C26" s="176"/>
      <c r="D26" s="773" t="s">
        <v>211</v>
      </c>
      <c r="E26" s="773"/>
      <c r="F26" s="768"/>
      <c r="G26" s="614"/>
      <c r="H26" s="176"/>
      <c r="I26" s="179">
        <f>J26+K26+L26</f>
        <v>0</v>
      </c>
      <c r="J26" s="176"/>
      <c r="K26" s="176"/>
      <c r="L26" s="176"/>
      <c r="M26" s="176"/>
      <c r="N26" s="184" t="s">
        <v>36</v>
      </c>
      <c r="O26" s="184" t="s">
        <v>36</v>
      </c>
      <c r="P26" s="184" t="s">
        <v>36</v>
      </c>
      <c r="Q26" s="184"/>
      <c r="R26" s="680"/>
      <c r="S26" s="682" t="s">
        <v>199</v>
      </c>
      <c r="T26" s="680"/>
      <c r="U26" s="680"/>
      <c r="V26" s="680"/>
      <c r="W26" s="680"/>
      <c r="X26" s="680"/>
      <c r="Y26" s="680"/>
      <c r="Z26" s="680"/>
      <c r="AA26" s="680"/>
      <c r="AB26" s="680"/>
      <c r="AC26" s="680"/>
      <c r="AD26" s="680"/>
      <c r="AE26" s="680"/>
      <c r="AF26" s="680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0"/>
      <c r="AU26" s="680"/>
      <c r="AV26" s="680"/>
    </row>
    <row r="27" spans="1:48" s="740" customFormat="1" ht="18" customHeight="1">
      <c r="A27" s="763" t="s">
        <v>264</v>
      </c>
      <c r="B27" s="774" t="s">
        <v>50</v>
      </c>
      <c r="C27" s="737" t="s">
        <v>209</v>
      </c>
      <c r="D27" s="737"/>
      <c r="E27" s="737"/>
      <c r="F27" s="775"/>
      <c r="G27" s="761">
        <f>H27/30</f>
        <v>3</v>
      </c>
      <c r="H27" s="737">
        <v>90</v>
      </c>
      <c r="I27" s="738">
        <v>36</v>
      </c>
      <c r="J27" s="739">
        <v>18</v>
      </c>
      <c r="K27" s="737">
        <v>18</v>
      </c>
      <c r="L27" s="737"/>
      <c r="M27" s="737">
        <f>H27-I27</f>
        <v>54</v>
      </c>
      <c r="N27" s="737"/>
      <c r="O27" s="737"/>
      <c r="P27" s="737">
        <v>4</v>
      </c>
      <c r="Q27" s="737"/>
      <c r="R27" s="742"/>
      <c r="S27" s="741" t="s">
        <v>197</v>
      </c>
      <c r="T27" s="741">
        <v>1</v>
      </c>
      <c r="U27" s="741">
        <v>3</v>
      </c>
      <c r="V27" s="741">
        <v>3</v>
      </c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2"/>
      <c r="AM27" s="742"/>
      <c r="AN27" s="742"/>
      <c r="AO27" s="742"/>
      <c r="AP27" s="742"/>
      <c r="AQ27" s="742"/>
      <c r="AR27" s="742"/>
      <c r="AS27" s="742"/>
      <c r="AT27" s="742"/>
      <c r="AU27" s="743"/>
      <c r="AV27" s="742"/>
    </row>
    <row r="28" spans="1:48" s="740" customFormat="1" ht="18" customHeight="1">
      <c r="A28" s="763" t="s">
        <v>267</v>
      </c>
      <c r="B28" s="774" t="s">
        <v>59</v>
      </c>
      <c r="C28" s="737"/>
      <c r="D28" s="737" t="s">
        <v>209</v>
      </c>
      <c r="E28" s="737"/>
      <c r="F28" s="776"/>
      <c r="G28" s="761">
        <f>H28/30</f>
        <v>5</v>
      </c>
      <c r="H28" s="737">
        <v>150</v>
      </c>
      <c r="I28" s="738">
        <v>54</v>
      </c>
      <c r="J28" s="739">
        <v>27</v>
      </c>
      <c r="K28" s="737">
        <v>27</v>
      </c>
      <c r="L28" s="737"/>
      <c r="M28" s="737">
        <f>H28-I28</f>
        <v>96</v>
      </c>
      <c r="N28" s="737"/>
      <c r="O28" s="737"/>
      <c r="P28" s="737">
        <v>6</v>
      </c>
      <c r="Q28" s="737"/>
      <c r="R28" s="742"/>
      <c r="S28" s="745" t="s">
        <v>202</v>
      </c>
      <c r="T28" s="741"/>
      <c r="U28" s="741"/>
      <c r="V28" s="741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  <c r="AM28" s="742"/>
      <c r="AN28" s="742"/>
      <c r="AO28" s="742"/>
      <c r="AP28" s="742"/>
      <c r="AQ28" s="742"/>
      <c r="AR28" s="742"/>
      <c r="AS28" s="742"/>
      <c r="AT28" s="742"/>
      <c r="AU28" s="743"/>
      <c r="AV28" s="742"/>
    </row>
    <row r="29" spans="1:214" s="745" customFormat="1" ht="33" customHeight="1">
      <c r="A29" s="749" t="s">
        <v>270</v>
      </c>
      <c r="B29" s="750" t="s">
        <v>158</v>
      </c>
      <c r="C29" s="751"/>
      <c r="D29" s="752" t="s">
        <v>209</v>
      </c>
      <c r="E29" s="751"/>
      <c r="F29" s="753"/>
      <c r="G29" s="754">
        <f>H29/30</f>
        <v>3</v>
      </c>
      <c r="H29" s="751">
        <v>90</v>
      </c>
      <c r="I29" s="755">
        <v>30</v>
      </c>
      <c r="J29" s="756">
        <v>20</v>
      </c>
      <c r="K29" s="751"/>
      <c r="L29" s="751">
        <v>10</v>
      </c>
      <c r="M29" s="751">
        <v>60</v>
      </c>
      <c r="N29" s="751"/>
      <c r="O29" s="757"/>
      <c r="P29" s="757">
        <v>3</v>
      </c>
      <c r="Q29" s="751"/>
      <c r="S29" s="745" t="s">
        <v>197</v>
      </c>
      <c r="T29" s="745" t="e">
        <f>#REF!+#REF!+T23</f>
        <v>#REF!</v>
      </c>
      <c r="U29" s="745" t="e">
        <f>#REF!+#REF!+U23</f>
        <v>#REF!</v>
      </c>
      <c r="V29" s="745" t="e">
        <f>#REF!+#REF!+V23</f>
        <v>#REF!</v>
      </c>
      <c r="W29" s="745">
        <v>1</v>
      </c>
      <c r="AW29" s="759"/>
      <c r="AX29" s="759"/>
      <c r="AY29" s="759"/>
      <c r="AZ29" s="759"/>
      <c r="BA29" s="759"/>
      <c r="BB29" s="759"/>
      <c r="BC29" s="759"/>
      <c r="BD29" s="759"/>
      <c r="BE29" s="759"/>
      <c r="BF29" s="759"/>
      <c r="BG29" s="759"/>
      <c r="BH29" s="759"/>
      <c r="BI29" s="759"/>
      <c r="BJ29" s="759"/>
      <c r="BK29" s="759"/>
      <c r="BL29" s="759"/>
      <c r="BM29" s="759"/>
      <c r="BN29" s="759"/>
      <c r="BO29" s="759"/>
      <c r="BP29" s="759"/>
      <c r="BQ29" s="759"/>
      <c r="BR29" s="759"/>
      <c r="BS29" s="759"/>
      <c r="BT29" s="759"/>
      <c r="BU29" s="759"/>
      <c r="BV29" s="759"/>
      <c r="BW29" s="759"/>
      <c r="BX29" s="759"/>
      <c r="BY29" s="759"/>
      <c r="BZ29" s="759"/>
      <c r="CA29" s="759"/>
      <c r="CB29" s="759"/>
      <c r="CC29" s="759"/>
      <c r="CD29" s="759"/>
      <c r="CE29" s="759"/>
      <c r="CF29" s="759"/>
      <c r="CG29" s="759"/>
      <c r="CH29" s="759"/>
      <c r="CI29" s="759"/>
      <c r="CJ29" s="759"/>
      <c r="CK29" s="759"/>
      <c r="CL29" s="759"/>
      <c r="CM29" s="759"/>
      <c r="CN29" s="759"/>
      <c r="CO29" s="759"/>
      <c r="CP29" s="759"/>
      <c r="CQ29" s="759"/>
      <c r="CR29" s="759"/>
      <c r="CS29" s="759"/>
      <c r="CT29" s="759"/>
      <c r="CU29" s="759"/>
      <c r="CV29" s="759"/>
      <c r="CW29" s="759"/>
      <c r="CX29" s="759"/>
      <c r="CY29" s="759"/>
      <c r="CZ29" s="759"/>
      <c r="DA29" s="759"/>
      <c r="DB29" s="759"/>
      <c r="DC29" s="759"/>
      <c r="DD29" s="759"/>
      <c r="DE29" s="759"/>
      <c r="DF29" s="759"/>
      <c r="DG29" s="759"/>
      <c r="DH29" s="759"/>
      <c r="DI29" s="759"/>
      <c r="DJ29" s="759"/>
      <c r="DK29" s="759"/>
      <c r="DL29" s="759"/>
      <c r="DM29" s="759"/>
      <c r="DN29" s="759"/>
      <c r="DO29" s="759"/>
      <c r="DP29" s="759"/>
      <c r="DQ29" s="759"/>
      <c r="DR29" s="759"/>
      <c r="DS29" s="759"/>
      <c r="DT29" s="759"/>
      <c r="DU29" s="759"/>
      <c r="DV29" s="759"/>
      <c r="DW29" s="759"/>
      <c r="DX29" s="759"/>
      <c r="DY29" s="759"/>
      <c r="DZ29" s="759"/>
      <c r="EA29" s="759"/>
      <c r="EB29" s="759"/>
      <c r="EC29" s="759"/>
      <c r="ED29" s="759"/>
      <c r="EE29" s="759"/>
      <c r="EF29" s="759"/>
      <c r="EG29" s="759"/>
      <c r="EH29" s="759"/>
      <c r="EI29" s="759"/>
      <c r="EJ29" s="759"/>
      <c r="EK29" s="759"/>
      <c r="EL29" s="759"/>
      <c r="EM29" s="759"/>
      <c r="EN29" s="759"/>
      <c r="EO29" s="759"/>
      <c r="EP29" s="759"/>
      <c r="EQ29" s="759"/>
      <c r="ER29" s="759"/>
      <c r="ES29" s="759"/>
      <c r="ET29" s="759"/>
      <c r="EU29" s="759"/>
      <c r="EV29" s="759"/>
      <c r="EW29" s="759"/>
      <c r="EX29" s="759"/>
      <c r="EY29" s="759"/>
      <c r="EZ29" s="759"/>
      <c r="FA29" s="759"/>
      <c r="FB29" s="759"/>
      <c r="FC29" s="759"/>
      <c r="FD29" s="759"/>
      <c r="FE29" s="759"/>
      <c r="FF29" s="759"/>
      <c r="FG29" s="759"/>
      <c r="FH29" s="759"/>
      <c r="FI29" s="759"/>
      <c r="FJ29" s="759"/>
      <c r="FK29" s="759"/>
      <c r="FL29" s="759"/>
      <c r="FM29" s="759"/>
      <c r="FN29" s="759"/>
      <c r="FO29" s="759"/>
      <c r="FP29" s="759"/>
      <c r="FQ29" s="759"/>
      <c r="FR29" s="759"/>
      <c r="FS29" s="759"/>
      <c r="FT29" s="759"/>
      <c r="FU29" s="759"/>
      <c r="FV29" s="759"/>
      <c r="FW29" s="759"/>
      <c r="FX29" s="759"/>
      <c r="FY29" s="759"/>
      <c r="FZ29" s="759"/>
      <c r="GA29" s="759"/>
      <c r="GB29" s="759"/>
      <c r="GC29" s="759"/>
      <c r="GD29" s="759"/>
      <c r="GE29" s="759"/>
      <c r="GF29" s="759"/>
      <c r="GG29" s="759"/>
      <c r="GH29" s="759"/>
      <c r="GI29" s="759"/>
      <c r="GJ29" s="759"/>
      <c r="GK29" s="759"/>
      <c r="GL29" s="759"/>
      <c r="GM29" s="759"/>
      <c r="GN29" s="759"/>
      <c r="GO29" s="759"/>
      <c r="GP29" s="759"/>
      <c r="GQ29" s="759"/>
      <c r="GR29" s="759"/>
      <c r="GS29" s="759"/>
      <c r="GT29" s="759"/>
      <c r="GU29" s="759"/>
      <c r="GV29" s="759"/>
      <c r="GW29" s="759"/>
      <c r="GX29" s="759"/>
      <c r="GY29" s="759"/>
      <c r="GZ29" s="759"/>
      <c r="HA29" s="759"/>
      <c r="HB29" s="759"/>
      <c r="HC29" s="759"/>
      <c r="HD29" s="759"/>
      <c r="HE29" s="759"/>
      <c r="HF29" s="759"/>
    </row>
    <row r="30" spans="1:214" s="741" customFormat="1" ht="32.25" customHeight="1">
      <c r="A30" s="763" t="s">
        <v>297</v>
      </c>
      <c r="B30" s="764" t="s">
        <v>274</v>
      </c>
      <c r="C30" s="783"/>
      <c r="D30" s="792" t="s">
        <v>209</v>
      </c>
      <c r="E30" s="783"/>
      <c r="F30" s="783"/>
      <c r="G30" s="761">
        <v>2.5</v>
      </c>
      <c r="H30" s="737">
        <f>G30*30</f>
        <v>75</v>
      </c>
      <c r="I30" s="737">
        <f>J30+L30+K30</f>
        <v>27</v>
      </c>
      <c r="J30" s="737">
        <v>9</v>
      </c>
      <c r="K30" s="737">
        <v>9</v>
      </c>
      <c r="L30" s="737">
        <v>9</v>
      </c>
      <c r="M30" s="738">
        <f>H30-I30</f>
        <v>48</v>
      </c>
      <c r="N30" s="784"/>
      <c r="O30" s="784"/>
      <c r="P30" s="784">
        <v>3</v>
      </c>
      <c r="Q30" s="784"/>
      <c r="AW30" s="748"/>
      <c r="AX30" s="748"/>
      <c r="AY30" s="748"/>
      <c r="AZ30" s="748"/>
      <c r="BA30" s="748"/>
      <c r="BB30" s="748"/>
      <c r="BC30" s="748"/>
      <c r="BD30" s="748"/>
      <c r="BE30" s="748"/>
      <c r="BF30" s="748"/>
      <c r="BG30" s="748"/>
      <c r="BH30" s="748"/>
      <c r="BI30" s="748"/>
      <c r="BJ30" s="748"/>
      <c r="BK30" s="748"/>
      <c r="BL30" s="748"/>
      <c r="BM30" s="748"/>
      <c r="BN30" s="748"/>
      <c r="BO30" s="748"/>
      <c r="BP30" s="748"/>
      <c r="BQ30" s="748"/>
      <c r="BR30" s="748"/>
      <c r="BS30" s="748"/>
      <c r="BT30" s="748"/>
      <c r="BU30" s="748"/>
      <c r="BV30" s="748"/>
      <c r="BW30" s="748"/>
      <c r="BX30" s="748"/>
      <c r="BY30" s="748"/>
      <c r="BZ30" s="748"/>
      <c r="CA30" s="748"/>
      <c r="CB30" s="748"/>
      <c r="CC30" s="748"/>
      <c r="CD30" s="748"/>
      <c r="CE30" s="748"/>
      <c r="CF30" s="748"/>
      <c r="CG30" s="748"/>
      <c r="CH30" s="748"/>
      <c r="CI30" s="748"/>
      <c r="CJ30" s="748"/>
      <c r="CK30" s="748"/>
      <c r="CL30" s="748"/>
      <c r="CM30" s="748"/>
      <c r="CN30" s="748"/>
      <c r="CO30" s="748"/>
      <c r="CP30" s="748"/>
      <c r="CQ30" s="748"/>
      <c r="CR30" s="748"/>
      <c r="CS30" s="748"/>
      <c r="CT30" s="748"/>
      <c r="CU30" s="748"/>
      <c r="CV30" s="748"/>
      <c r="CW30" s="748"/>
      <c r="CX30" s="748"/>
      <c r="CY30" s="748"/>
      <c r="CZ30" s="748"/>
      <c r="DA30" s="748"/>
      <c r="DB30" s="748"/>
      <c r="DC30" s="748"/>
      <c r="DD30" s="748"/>
      <c r="DE30" s="748"/>
      <c r="DF30" s="748"/>
      <c r="DG30" s="748"/>
      <c r="DH30" s="748"/>
      <c r="DI30" s="748"/>
      <c r="DJ30" s="748"/>
      <c r="DK30" s="748"/>
      <c r="DL30" s="748"/>
      <c r="DM30" s="748"/>
      <c r="DN30" s="748"/>
      <c r="DO30" s="748"/>
      <c r="DP30" s="748"/>
      <c r="DQ30" s="748"/>
      <c r="DR30" s="748"/>
      <c r="DS30" s="748"/>
      <c r="DT30" s="748"/>
      <c r="DU30" s="748"/>
      <c r="DV30" s="748"/>
      <c r="DW30" s="748"/>
      <c r="DX30" s="748"/>
      <c r="DY30" s="748"/>
      <c r="DZ30" s="748"/>
      <c r="EA30" s="748"/>
      <c r="EB30" s="748"/>
      <c r="EC30" s="748"/>
      <c r="ED30" s="748"/>
      <c r="EE30" s="748"/>
      <c r="EF30" s="748"/>
      <c r="EG30" s="748"/>
      <c r="EH30" s="748"/>
      <c r="EI30" s="748"/>
      <c r="EJ30" s="748"/>
      <c r="EK30" s="748"/>
      <c r="EL30" s="748"/>
      <c r="EM30" s="748"/>
      <c r="EN30" s="748"/>
      <c r="EO30" s="748"/>
      <c r="EP30" s="748"/>
      <c r="EQ30" s="748"/>
      <c r="ER30" s="748"/>
      <c r="ES30" s="748"/>
      <c r="ET30" s="748"/>
      <c r="EU30" s="748"/>
      <c r="EV30" s="748"/>
      <c r="EW30" s="748"/>
      <c r="EX30" s="748"/>
      <c r="EY30" s="748"/>
      <c r="EZ30" s="748"/>
      <c r="FA30" s="748"/>
      <c r="FB30" s="748"/>
      <c r="FC30" s="748"/>
      <c r="FD30" s="748"/>
      <c r="FE30" s="748"/>
      <c r="FF30" s="748"/>
      <c r="FG30" s="748"/>
      <c r="FH30" s="748"/>
      <c r="FI30" s="748"/>
      <c r="FJ30" s="748"/>
      <c r="FK30" s="748"/>
      <c r="FL30" s="748"/>
      <c r="FM30" s="748"/>
      <c r="FN30" s="748"/>
      <c r="FO30" s="748"/>
      <c r="FP30" s="748"/>
      <c r="FQ30" s="748"/>
      <c r="FR30" s="748"/>
      <c r="FS30" s="748"/>
      <c r="FT30" s="748"/>
      <c r="FU30" s="748"/>
      <c r="FV30" s="748"/>
      <c r="FW30" s="748"/>
      <c r="FX30" s="748"/>
      <c r="FY30" s="748"/>
      <c r="FZ30" s="748"/>
      <c r="GA30" s="748"/>
      <c r="GB30" s="748"/>
      <c r="GC30" s="748"/>
      <c r="GD30" s="748"/>
      <c r="GE30" s="748"/>
      <c r="GF30" s="748"/>
      <c r="GG30" s="748"/>
      <c r="GH30" s="748"/>
      <c r="GI30" s="748"/>
      <c r="GJ30" s="748"/>
      <c r="GK30" s="748"/>
      <c r="GL30" s="748"/>
      <c r="GM30" s="748"/>
      <c r="GN30" s="748"/>
      <c r="GO30" s="748"/>
      <c r="GP30" s="748"/>
      <c r="GQ30" s="748"/>
      <c r="GR30" s="748"/>
      <c r="GS30" s="748"/>
      <c r="GT30" s="748"/>
      <c r="GU30" s="748"/>
      <c r="GV30" s="748"/>
      <c r="GW30" s="748"/>
      <c r="GX30" s="748"/>
      <c r="GY30" s="748"/>
      <c r="GZ30" s="748"/>
      <c r="HA30" s="748"/>
      <c r="HB30" s="748"/>
      <c r="HC30" s="748"/>
      <c r="HD30" s="748"/>
      <c r="HE30" s="748"/>
      <c r="HF30" s="748"/>
    </row>
    <row r="31" spans="1:48" s="17" customFormat="1" ht="15.75">
      <c r="A31" s="166"/>
      <c r="B31" s="166"/>
      <c r="C31" s="166">
        <v>2</v>
      </c>
      <c r="D31" s="166">
        <v>3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>
        <f>SUM(P25:P30)</f>
        <v>18</v>
      </c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</row>
    <row r="32" spans="1:47" s="17" customFormat="1" ht="15.75">
      <c r="A32" s="13"/>
      <c r="Y32" s="611"/>
      <c r="Z32" s="611"/>
      <c r="AU32" s="611"/>
    </row>
    <row r="33" spans="1:47" s="17" customFormat="1" ht="15.75">
      <c r="A33" s="13"/>
      <c r="Y33" s="166"/>
      <c r="Z33" s="166"/>
      <c r="AU33" s="166"/>
    </row>
    <row r="34" spans="1:47" s="17" customFormat="1" ht="15.75">
      <c r="A34" s="20"/>
      <c r="B34" s="843"/>
      <c r="C34" s="843"/>
      <c r="D34" s="843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3"/>
      <c r="Q34" s="843"/>
      <c r="Y34" s="166"/>
      <c r="Z34" s="166"/>
      <c r="AU34" s="166"/>
    </row>
    <row r="35" spans="1:48" s="166" customFormat="1" ht="21.75" customHeight="1">
      <c r="A35" s="1158" t="s">
        <v>249</v>
      </c>
      <c r="B35" s="1159"/>
      <c r="C35" s="1159"/>
      <c r="D35" s="1159"/>
      <c r="E35" s="1159"/>
      <c r="F35" s="1159"/>
      <c r="G35" s="1159"/>
      <c r="H35" s="1159"/>
      <c r="I35" s="1159"/>
      <c r="J35" s="1159"/>
      <c r="K35" s="1159"/>
      <c r="L35" s="1159"/>
      <c r="M35" s="1159"/>
      <c r="N35" s="1159"/>
      <c r="O35" s="1159"/>
      <c r="P35" s="1159"/>
      <c r="Q35" s="1160"/>
      <c r="AT35" s="616"/>
      <c r="AV35" s="617"/>
    </row>
    <row r="36" spans="1:48" s="166" customFormat="1" ht="34.5" customHeight="1">
      <c r="A36" s="488"/>
      <c r="B36" s="649"/>
      <c r="C36" s="613"/>
      <c r="D36" s="613"/>
      <c r="E36" s="613"/>
      <c r="F36" s="613"/>
      <c r="G36" s="614"/>
      <c r="H36" s="176"/>
      <c r="I36" s="179"/>
      <c r="J36" s="176"/>
      <c r="K36" s="176"/>
      <c r="L36" s="176"/>
      <c r="M36" s="176"/>
      <c r="N36" s="615"/>
      <c r="O36" s="615"/>
      <c r="P36" s="615"/>
      <c r="Q36" s="615"/>
      <c r="AT36" s="616"/>
      <c r="AV36" s="617"/>
    </row>
    <row r="37" spans="1:48" s="166" customFormat="1" ht="34.5" customHeight="1">
      <c r="A37" s="656"/>
      <c r="B37" s="657" t="s">
        <v>234</v>
      </c>
      <c r="C37" s="518"/>
      <c r="D37" s="431">
        <v>1</v>
      </c>
      <c r="E37" s="519"/>
      <c r="F37" s="519"/>
      <c r="G37" s="520">
        <v>3</v>
      </c>
      <c r="H37" s="521">
        <f aca="true" t="shared" si="1" ref="H37:H45">G37*30</f>
        <v>90</v>
      </c>
      <c r="I37" s="431">
        <v>30</v>
      </c>
      <c r="J37" s="431">
        <v>15</v>
      </c>
      <c r="K37" s="431"/>
      <c r="L37" s="431">
        <v>15</v>
      </c>
      <c r="M37" s="171">
        <f>H37-I37</f>
        <v>60</v>
      </c>
      <c r="N37" s="522">
        <v>2</v>
      </c>
      <c r="O37" s="295"/>
      <c r="P37" s="523"/>
      <c r="Q37" s="524"/>
      <c r="AT37" s="616"/>
      <c r="AV37" s="617"/>
    </row>
    <row r="38" spans="1:48" s="166" customFormat="1" ht="34.5" customHeight="1">
      <c r="A38" s="488"/>
      <c r="B38" s="662" t="s">
        <v>250</v>
      </c>
      <c r="C38" s="663">
        <v>3</v>
      </c>
      <c r="D38" s="176"/>
      <c r="E38" s="663"/>
      <c r="F38" s="663"/>
      <c r="G38" s="614">
        <v>7.5</v>
      </c>
      <c r="H38" s="521">
        <f t="shared" si="1"/>
        <v>225</v>
      </c>
      <c r="I38" s="176">
        <v>75</v>
      </c>
      <c r="J38" s="176">
        <v>30</v>
      </c>
      <c r="K38" s="176">
        <v>15</v>
      </c>
      <c r="L38" s="176">
        <v>30</v>
      </c>
      <c r="M38" s="176">
        <v>150</v>
      </c>
      <c r="N38" s="176"/>
      <c r="O38" s="176"/>
      <c r="P38" s="663"/>
      <c r="Q38" s="663">
        <v>5</v>
      </c>
      <c r="AT38" s="616"/>
      <c r="AV38" s="617"/>
    </row>
    <row r="39" spans="1:48" s="166" customFormat="1" ht="34.5" customHeight="1">
      <c r="A39" s="488"/>
      <c r="B39" s="662" t="s">
        <v>251</v>
      </c>
      <c r="C39" s="663">
        <v>3</v>
      </c>
      <c r="D39" s="176"/>
      <c r="E39" s="663"/>
      <c r="F39" s="663"/>
      <c r="G39" s="614">
        <v>7.5</v>
      </c>
      <c r="H39" s="521">
        <f t="shared" si="1"/>
        <v>225</v>
      </c>
      <c r="I39" s="176"/>
      <c r="J39" s="176"/>
      <c r="K39" s="176"/>
      <c r="L39" s="176"/>
      <c r="M39" s="176"/>
      <c r="N39" s="176"/>
      <c r="O39" s="176"/>
      <c r="P39" s="663"/>
      <c r="Q39" s="663"/>
      <c r="AT39" s="616"/>
      <c r="AV39" s="617"/>
    </row>
    <row r="40" spans="1:48" s="166" customFormat="1" ht="34.5" customHeight="1">
      <c r="A40" s="488"/>
      <c r="B40" s="662" t="s">
        <v>252</v>
      </c>
      <c r="C40" s="663"/>
      <c r="D40" s="176">
        <v>4</v>
      </c>
      <c r="E40" s="663"/>
      <c r="F40" s="663"/>
      <c r="G40" s="614">
        <v>8</v>
      </c>
      <c r="H40" s="521">
        <f t="shared" si="1"/>
        <v>240</v>
      </c>
      <c r="I40" s="176">
        <v>80</v>
      </c>
      <c r="J40" s="176"/>
      <c r="K40" s="176"/>
      <c r="L40" s="176">
        <v>80</v>
      </c>
      <c r="M40" s="176">
        <v>160</v>
      </c>
      <c r="N40" s="176"/>
      <c r="O40" s="176"/>
      <c r="P40" s="663"/>
      <c r="Q40" s="663"/>
      <c r="AT40" s="616"/>
      <c r="AV40" s="617"/>
    </row>
    <row r="41" spans="1:48" s="166" customFormat="1" ht="34.5" customHeight="1">
      <c r="A41" s="309"/>
      <c r="B41" s="664"/>
      <c r="C41" s="665"/>
      <c r="D41" s="198"/>
      <c r="E41" s="665"/>
      <c r="F41" s="665"/>
      <c r="G41" s="659">
        <v>11</v>
      </c>
      <c r="H41" s="655">
        <f t="shared" si="1"/>
        <v>330</v>
      </c>
      <c r="I41" s="198">
        <v>114</v>
      </c>
      <c r="J41" s="198">
        <v>33</v>
      </c>
      <c r="K41" s="198">
        <v>33</v>
      </c>
      <c r="L41" s="198">
        <f>I41-J41-K41</f>
        <v>48</v>
      </c>
      <c r="M41" s="198"/>
      <c r="N41" s="198"/>
      <c r="O41" s="198"/>
      <c r="P41" s="665"/>
      <c r="Q41" s="665"/>
      <c r="AT41" s="616"/>
      <c r="AV41" s="617"/>
    </row>
    <row r="42" spans="1:48" s="166" customFormat="1" ht="27" customHeight="1">
      <c r="A42" s="309"/>
      <c r="B42" s="658" t="s">
        <v>253</v>
      </c>
      <c r="C42" s="658"/>
      <c r="D42" s="658"/>
      <c r="E42" s="658"/>
      <c r="F42" s="658"/>
      <c r="G42" s="659">
        <v>2.5</v>
      </c>
      <c r="H42" s="371">
        <f t="shared" si="1"/>
        <v>75</v>
      </c>
      <c r="I42" s="660"/>
      <c r="J42" s="198">
        <v>9</v>
      </c>
      <c r="K42" s="198">
        <v>9</v>
      </c>
      <c r="L42" s="198">
        <v>9</v>
      </c>
      <c r="M42" s="660">
        <f>H42-I42</f>
        <v>75</v>
      </c>
      <c r="N42" s="661"/>
      <c r="O42" s="661">
        <v>3</v>
      </c>
      <c r="P42" s="661"/>
      <c r="Q42" s="661">
        <v>1</v>
      </c>
      <c r="AT42" s="616"/>
      <c r="AV42" s="617"/>
    </row>
    <row r="43" spans="1:48" s="166" customFormat="1" ht="27" customHeight="1">
      <c r="A43" s="309"/>
      <c r="B43" s="658" t="s">
        <v>254</v>
      </c>
      <c r="C43" s="658"/>
      <c r="D43" s="658" t="s">
        <v>209</v>
      </c>
      <c r="E43" s="658"/>
      <c r="F43" s="658"/>
      <c r="G43" s="659">
        <v>2.5</v>
      </c>
      <c r="H43" s="371">
        <f t="shared" si="1"/>
        <v>75</v>
      </c>
      <c r="I43" s="660"/>
      <c r="J43" s="198">
        <v>9</v>
      </c>
      <c r="K43" s="198">
        <v>9</v>
      </c>
      <c r="L43" s="198">
        <v>9</v>
      </c>
      <c r="M43" s="660"/>
      <c r="N43" s="661"/>
      <c r="O43" s="661"/>
      <c r="P43" s="661">
        <v>2</v>
      </c>
      <c r="Q43" s="661"/>
      <c r="AT43" s="616"/>
      <c r="AV43" s="617"/>
    </row>
    <row r="44" spans="1:48" s="166" customFormat="1" ht="27" customHeight="1">
      <c r="A44" s="309"/>
      <c r="B44" s="658" t="s">
        <v>255</v>
      </c>
      <c r="C44" s="658"/>
      <c r="D44" s="658">
        <v>3</v>
      </c>
      <c r="E44" s="658"/>
      <c r="F44" s="658"/>
      <c r="G44" s="659">
        <v>6</v>
      </c>
      <c r="H44" s="371">
        <f t="shared" si="1"/>
        <v>180</v>
      </c>
      <c r="I44" s="660"/>
      <c r="J44" s="198">
        <v>15</v>
      </c>
      <c r="K44" s="198">
        <v>15</v>
      </c>
      <c r="L44" s="198">
        <v>30</v>
      </c>
      <c r="M44" s="660"/>
      <c r="N44" s="661"/>
      <c r="O44" s="661"/>
      <c r="P44" s="661"/>
      <c r="Q44" s="661">
        <v>7</v>
      </c>
      <c r="AT44" s="616"/>
      <c r="AV44" s="617"/>
    </row>
    <row r="45" spans="1:48" s="166" customFormat="1" ht="21.75" customHeight="1">
      <c r="A45" s="488"/>
      <c r="B45" s="613" t="s">
        <v>256</v>
      </c>
      <c r="C45" s="613"/>
      <c r="D45" s="613">
        <v>3</v>
      </c>
      <c r="E45" s="613"/>
      <c r="F45" s="613"/>
      <c r="G45" s="614">
        <v>3</v>
      </c>
      <c r="H45" s="371">
        <f t="shared" si="1"/>
        <v>90</v>
      </c>
      <c r="I45" s="179">
        <v>30</v>
      </c>
      <c r="J45" s="176">
        <v>15</v>
      </c>
      <c r="K45" s="176"/>
      <c r="L45" s="176">
        <v>15</v>
      </c>
      <c r="M45" s="176"/>
      <c r="N45" s="615"/>
      <c r="O45" s="615"/>
      <c r="P45" s="615"/>
      <c r="Q45" s="615">
        <v>2</v>
      </c>
      <c r="AT45" s="616"/>
      <c r="AV45" s="617"/>
    </row>
    <row r="46" spans="1:48" s="166" customFormat="1" ht="21.75" customHeight="1">
      <c r="A46" s="488"/>
      <c r="B46" s="613"/>
      <c r="C46" s="613"/>
      <c r="D46" s="613"/>
      <c r="E46" s="613"/>
      <c r="F46" s="613"/>
      <c r="G46" s="614"/>
      <c r="H46" s="371"/>
      <c r="I46" s="179"/>
      <c r="J46" s="176"/>
      <c r="K46" s="176"/>
      <c r="L46" s="176"/>
      <c r="M46" s="176"/>
      <c r="N46" s="615"/>
      <c r="O46" s="615"/>
      <c r="P46" s="615"/>
      <c r="Q46" s="615"/>
      <c r="AT46" s="616"/>
      <c r="AV46" s="617"/>
    </row>
    <row r="47" spans="1:48" s="166" customFormat="1" ht="21.75" customHeight="1">
      <c r="A47" s="488"/>
      <c r="B47" s="613" t="s">
        <v>230</v>
      </c>
      <c r="C47" s="613"/>
      <c r="D47" s="613"/>
      <c r="E47" s="613"/>
      <c r="F47" s="613"/>
      <c r="G47" s="614">
        <v>24</v>
      </c>
      <c r="H47" s="371">
        <f>G47*30</f>
        <v>720</v>
      </c>
      <c r="I47" s="179"/>
      <c r="J47" s="176"/>
      <c r="K47" s="176"/>
      <c r="L47" s="176"/>
      <c r="M47" s="176">
        <v>720</v>
      </c>
      <c r="N47" s="615"/>
      <c r="O47" s="615"/>
      <c r="P47" s="615"/>
      <c r="Q47" s="615"/>
      <c r="AT47" s="616"/>
      <c r="AV47" s="617"/>
    </row>
    <row r="48" spans="1:48" s="166" customFormat="1" ht="21.75" customHeight="1">
      <c r="A48" s="488"/>
      <c r="B48" s="613" t="s">
        <v>257</v>
      </c>
      <c r="C48" s="613"/>
      <c r="D48" s="613"/>
      <c r="E48" s="613"/>
      <c r="F48" s="613"/>
      <c r="G48" s="614" t="s">
        <v>258</v>
      </c>
      <c r="H48" s="429"/>
      <c r="I48" s="179"/>
      <c r="J48" s="176"/>
      <c r="K48" s="176"/>
      <c r="L48" s="176"/>
      <c r="M48" s="176"/>
      <c r="N48" s="615"/>
      <c r="O48" s="615"/>
      <c r="P48" s="615"/>
      <c r="Q48" s="615"/>
      <c r="AT48" s="616"/>
      <c r="AV48" s="617"/>
    </row>
    <row r="49" spans="1:48" s="166" customFormat="1" ht="21.75" customHeight="1">
      <c r="A49" s="309"/>
      <c r="B49" s="1152" t="s">
        <v>231</v>
      </c>
      <c r="C49" s="1153"/>
      <c r="D49" s="1153"/>
      <c r="E49" s="1153"/>
      <c r="F49" s="1154"/>
      <c r="G49" s="614">
        <f>SUM(G37:G47)</f>
        <v>75</v>
      </c>
      <c r="H49" s="614">
        <f>SUM(H37:H47)</f>
        <v>2250</v>
      </c>
      <c r="I49" s="614">
        <f>SUM(I42:I47)</f>
        <v>30</v>
      </c>
      <c r="J49" s="614">
        <f>SUM(J42:J47)</f>
        <v>48</v>
      </c>
      <c r="K49" s="614">
        <f>SUM(K42:K47)</f>
        <v>33</v>
      </c>
      <c r="L49" s="614">
        <f>SUM(L42:L47)</f>
        <v>63</v>
      </c>
      <c r="M49" s="614">
        <f>SUM(M42:M47)</f>
        <v>795</v>
      </c>
      <c r="N49" s="615"/>
      <c r="O49" s="615"/>
      <c r="P49" s="615"/>
      <c r="Q49" s="615">
        <v>1</v>
      </c>
      <c r="AT49" s="616"/>
      <c r="AV49" s="617"/>
    </row>
    <row r="50" spans="1:47" s="17" customFormat="1" ht="15.75">
      <c r="A50" s="13"/>
      <c r="B50" s="26"/>
      <c r="C50" s="27"/>
      <c r="D50" s="27"/>
      <c r="E50" s="27"/>
      <c r="F50" s="26"/>
      <c r="G50" s="26"/>
      <c r="H50" s="26"/>
      <c r="I50" s="26"/>
      <c r="J50" s="26"/>
      <c r="K50" s="26"/>
      <c r="L50" s="27"/>
      <c r="M50" s="27"/>
      <c r="N50" s="27"/>
      <c r="O50" s="28"/>
      <c r="P50" s="28"/>
      <c r="Q50" s="28"/>
      <c r="Y50" s="166"/>
      <c r="Z50" s="166"/>
      <c r="AU50" s="166"/>
    </row>
    <row r="51" spans="1:47" s="17" customFormat="1" ht="15.75">
      <c r="A51" s="13"/>
      <c r="B51" s="26"/>
      <c r="C51" s="27"/>
      <c r="D51" s="27"/>
      <c r="E51" s="27"/>
      <c r="F51" s="26"/>
      <c r="G51" s="26"/>
      <c r="H51" s="26"/>
      <c r="I51" s="26"/>
      <c r="J51" s="26"/>
      <c r="K51" s="26"/>
      <c r="L51" s="27"/>
      <c r="M51" s="27"/>
      <c r="N51" s="27"/>
      <c r="O51" s="28"/>
      <c r="P51" s="28"/>
      <c r="Q51" s="28"/>
      <c r="Y51" s="166"/>
      <c r="Z51" s="166"/>
      <c r="AU51" s="166"/>
    </row>
    <row r="52" spans="1:47" s="17" customFormat="1" ht="15.75">
      <c r="A52" s="13"/>
      <c r="B52" s="26"/>
      <c r="C52" s="27"/>
      <c r="D52" s="27"/>
      <c r="E52" s="27"/>
      <c r="F52" s="26"/>
      <c r="G52" s="26"/>
      <c r="H52" s="26"/>
      <c r="I52" s="26"/>
      <c r="J52" s="26"/>
      <c r="K52" s="26"/>
      <c r="L52" s="27"/>
      <c r="M52" s="27"/>
      <c r="N52" s="27"/>
      <c r="O52" s="28"/>
      <c r="P52" s="28"/>
      <c r="Q52" s="28"/>
      <c r="Y52" s="166"/>
      <c r="Z52" s="166"/>
      <c r="AU52" s="166"/>
    </row>
    <row r="53" spans="1:47" s="17" customFormat="1" ht="15.75">
      <c r="A53" s="13"/>
      <c r="B53" s="14"/>
      <c r="C53" s="15"/>
      <c r="D53" s="16"/>
      <c r="E53" s="16"/>
      <c r="F53" s="15"/>
      <c r="G53" s="15"/>
      <c r="H53" s="15"/>
      <c r="I53" s="14"/>
      <c r="J53" s="14"/>
      <c r="K53" s="14"/>
      <c r="L53" s="14"/>
      <c r="M53" s="14"/>
      <c r="N53" s="14"/>
      <c r="O53" s="14"/>
      <c r="P53" s="14"/>
      <c r="Q53" s="14"/>
      <c r="Y53" s="166"/>
      <c r="Z53" s="166"/>
      <c r="AU53" s="166"/>
    </row>
    <row r="54" spans="1:47" s="17" customFormat="1" ht="15.75">
      <c r="A54" s="13"/>
      <c r="B54" s="14"/>
      <c r="C54" s="15"/>
      <c r="D54" s="16"/>
      <c r="E54" s="16"/>
      <c r="F54" s="15"/>
      <c r="G54" s="15"/>
      <c r="H54" s="15"/>
      <c r="I54" s="14"/>
      <c r="J54" s="14"/>
      <c r="K54" s="14"/>
      <c r="L54" s="14"/>
      <c r="M54" s="14"/>
      <c r="N54" s="14"/>
      <c r="O54" s="14"/>
      <c r="P54" s="14"/>
      <c r="Q54" s="14"/>
      <c r="Y54" s="166"/>
      <c r="Z54" s="166"/>
      <c r="AU54" s="166"/>
    </row>
    <row r="55" spans="1:47" s="17" customFormat="1" ht="15.75">
      <c r="A55" s="13"/>
      <c r="B55" s="14"/>
      <c r="C55" s="15"/>
      <c r="D55" s="16"/>
      <c r="E55" s="16"/>
      <c r="F55" s="15"/>
      <c r="G55" s="15"/>
      <c r="H55" s="15"/>
      <c r="I55" s="14"/>
      <c r="J55" s="14"/>
      <c r="K55" s="14"/>
      <c r="L55" s="14"/>
      <c r="M55" s="14"/>
      <c r="N55" s="14"/>
      <c r="O55" s="14"/>
      <c r="P55" s="14"/>
      <c r="Q55" s="14"/>
      <c r="Y55" s="166"/>
      <c r="Z55" s="166"/>
      <c r="AU55" s="166"/>
    </row>
    <row r="56" spans="1:47" s="17" customFormat="1" ht="15.75">
      <c r="A56" s="13"/>
      <c r="B56" s="14"/>
      <c r="C56" s="15"/>
      <c r="D56" s="16"/>
      <c r="E56" s="16"/>
      <c r="F56" s="15"/>
      <c r="G56" s="15"/>
      <c r="H56" s="15"/>
      <c r="I56" s="14"/>
      <c r="J56" s="14"/>
      <c r="K56" s="14"/>
      <c r="L56" s="14"/>
      <c r="M56" s="14"/>
      <c r="N56" s="14"/>
      <c r="O56" s="14"/>
      <c r="P56" s="14"/>
      <c r="Q56" s="14"/>
      <c r="Y56" s="166"/>
      <c r="Z56" s="166"/>
      <c r="AU56" s="166"/>
    </row>
    <row r="57" spans="1:47" s="17" customFormat="1" ht="15.75">
      <c r="A57" s="13"/>
      <c r="B57" s="14"/>
      <c r="C57" s="15"/>
      <c r="D57" s="16"/>
      <c r="E57" s="16"/>
      <c r="F57" s="15"/>
      <c r="G57" s="15"/>
      <c r="H57" s="15"/>
      <c r="I57" s="14"/>
      <c r="J57" s="14"/>
      <c r="K57" s="14"/>
      <c r="L57" s="14"/>
      <c r="M57" s="14"/>
      <c r="N57" s="14"/>
      <c r="O57" s="14"/>
      <c r="P57" s="14"/>
      <c r="Q57" s="14"/>
      <c r="Y57" s="166"/>
      <c r="Z57" s="166"/>
      <c r="AU57" s="166"/>
    </row>
    <row r="58" spans="1:47" s="17" customFormat="1" ht="15.75">
      <c r="A58" s="13"/>
      <c r="B58" s="14"/>
      <c r="C58" s="15"/>
      <c r="D58" s="16"/>
      <c r="E58" s="16"/>
      <c r="F58" s="15"/>
      <c r="G58" s="15"/>
      <c r="H58" s="15"/>
      <c r="I58" s="14"/>
      <c r="J58" s="14"/>
      <c r="K58" s="14"/>
      <c r="L58" s="14"/>
      <c r="M58" s="14"/>
      <c r="N58" s="14"/>
      <c r="O58" s="14"/>
      <c r="P58" s="14"/>
      <c r="Q58" s="14"/>
      <c r="Y58" s="166"/>
      <c r="Z58" s="166"/>
      <c r="AU58" s="166"/>
    </row>
    <row r="59" spans="1:47" s="17" customFormat="1" ht="15.75">
      <c r="A59" s="13"/>
      <c r="B59" s="14"/>
      <c r="C59" s="15"/>
      <c r="D59" s="16"/>
      <c r="E59" s="16"/>
      <c r="F59" s="15"/>
      <c r="G59" s="15"/>
      <c r="H59" s="15"/>
      <c r="I59" s="14"/>
      <c r="J59" s="14"/>
      <c r="K59" s="14"/>
      <c r="L59" s="14"/>
      <c r="M59" s="14"/>
      <c r="N59" s="14"/>
      <c r="O59" s="14"/>
      <c r="P59" s="14"/>
      <c r="Q59" s="14"/>
      <c r="Y59" s="166"/>
      <c r="Z59" s="166"/>
      <c r="AU59" s="166"/>
    </row>
    <row r="60" spans="1:47" s="17" customFormat="1" ht="15.75">
      <c r="A60" s="13"/>
      <c r="B60" s="14"/>
      <c r="C60" s="15"/>
      <c r="D60" s="16"/>
      <c r="E60" s="16"/>
      <c r="F60" s="15"/>
      <c r="G60" s="15"/>
      <c r="H60" s="15"/>
      <c r="I60" s="14"/>
      <c r="J60" s="14"/>
      <c r="K60" s="14"/>
      <c r="L60" s="14"/>
      <c r="M60" s="14"/>
      <c r="N60" s="14"/>
      <c r="O60" s="14"/>
      <c r="P60" s="14"/>
      <c r="Q60" s="14"/>
      <c r="Y60" s="166"/>
      <c r="Z60" s="166"/>
      <c r="AU60" s="166"/>
    </row>
    <row r="61" spans="1:47" s="17" customFormat="1" ht="15.75">
      <c r="A61" s="13"/>
      <c r="B61" s="14"/>
      <c r="C61" s="15"/>
      <c r="D61" s="16">
        <v>36</v>
      </c>
      <c r="E61" s="16"/>
      <c r="F61" s="15"/>
      <c r="G61" s="15"/>
      <c r="H61" s="15"/>
      <c r="I61" s="14"/>
      <c r="J61" s="14"/>
      <c r="K61" s="14"/>
      <c r="L61" s="14"/>
      <c r="M61" s="14"/>
      <c r="N61" s="14"/>
      <c r="O61" s="14"/>
      <c r="P61" s="14"/>
      <c r="Q61" s="14"/>
      <c r="Y61" s="166"/>
      <c r="Z61" s="166"/>
      <c r="AU61" s="166"/>
    </row>
    <row r="62" spans="1:47" s="17" customFormat="1" ht="15.75">
      <c r="A62" s="13"/>
      <c r="B62" s="14"/>
      <c r="C62" s="15"/>
      <c r="D62" s="16">
        <v>120</v>
      </c>
      <c r="E62" s="16"/>
      <c r="F62" s="15"/>
      <c r="G62" s="15"/>
      <c r="H62" s="15"/>
      <c r="I62" s="14"/>
      <c r="J62" s="14"/>
      <c r="K62" s="14"/>
      <c r="L62" s="14"/>
      <c r="M62" s="14"/>
      <c r="N62" s="14"/>
      <c r="O62" s="14"/>
      <c r="P62" s="14"/>
      <c r="Q62" s="14"/>
      <c r="Y62" s="166"/>
      <c r="Z62" s="166"/>
      <c r="AU62" s="166"/>
    </row>
    <row r="63" spans="1:47" s="17" customFormat="1" ht="15.75">
      <c r="A63" s="13"/>
      <c r="B63" s="14"/>
      <c r="C63" s="15"/>
      <c r="D63" s="16">
        <f>D61/D62</f>
        <v>0.3</v>
      </c>
      <c r="E63" s="16"/>
      <c r="F63" s="15"/>
      <c r="G63" s="15"/>
      <c r="H63" s="15"/>
      <c r="I63" s="14"/>
      <c r="J63" s="14"/>
      <c r="K63" s="14"/>
      <c r="L63" s="14"/>
      <c r="M63" s="14"/>
      <c r="N63" s="14"/>
      <c r="O63" s="14"/>
      <c r="P63" s="14"/>
      <c r="Q63" s="14"/>
      <c r="Y63" s="166"/>
      <c r="Z63" s="166"/>
      <c r="AU63" s="166"/>
    </row>
    <row r="64" spans="1:47" s="17" customFormat="1" ht="15.75">
      <c r="A64" s="13"/>
      <c r="B64" s="14"/>
      <c r="C64" s="15"/>
      <c r="D64" s="16"/>
      <c r="E64" s="16"/>
      <c r="F64" s="15"/>
      <c r="G64" s="15"/>
      <c r="H64" s="15"/>
      <c r="I64" s="14"/>
      <c r="J64" s="14"/>
      <c r="K64" s="14"/>
      <c r="L64" s="14"/>
      <c r="M64" s="14"/>
      <c r="N64" s="14"/>
      <c r="O64" s="14"/>
      <c r="P64" s="14"/>
      <c r="Q64" s="14"/>
      <c r="Y64" s="166"/>
      <c r="Z64" s="166"/>
      <c r="AU64" s="166"/>
    </row>
    <row r="65" spans="1:47" s="17" customFormat="1" ht="15.75">
      <c r="A65" s="13"/>
      <c r="B65" s="14"/>
      <c r="C65" s="15"/>
      <c r="D65" s="16"/>
      <c r="E65" s="16"/>
      <c r="F65" s="15"/>
      <c r="G65" s="15"/>
      <c r="H65" s="15"/>
      <c r="I65" s="14"/>
      <c r="J65" s="14"/>
      <c r="K65" s="14"/>
      <c r="L65" s="14"/>
      <c r="M65" s="14"/>
      <c r="N65" s="14"/>
      <c r="O65" s="14"/>
      <c r="P65" s="14"/>
      <c r="Q65" s="14"/>
      <c r="Y65" s="166"/>
      <c r="Z65" s="166"/>
      <c r="AU65" s="166"/>
    </row>
    <row r="66" spans="1:47" s="17" customFormat="1" ht="15.75">
      <c r="A66" s="13"/>
      <c r="B66" s="14"/>
      <c r="C66" s="15"/>
      <c r="D66" s="16"/>
      <c r="E66" s="16"/>
      <c r="F66" s="15"/>
      <c r="G66" s="15"/>
      <c r="H66" s="15"/>
      <c r="I66" s="14"/>
      <c r="J66" s="14"/>
      <c r="K66" s="14"/>
      <c r="L66" s="14"/>
      <c r="M66" s="14"/>
      <c r="N66" s="14"/>
      <c r="O66" s="14"/>
      <c r="P66" s="14"/>
      <c r="Q66" s="14"/>
      <c r="Y66" s="166"/>
      <c r="Z66" s="166"/>
      <c r="AU66" s="166"/>
    </row>
    <row r="67" spans="1:47" s="17" customFormat="1" ht="15.75">
      <c r="A67" s="13"/>
      <c r="B67" s="14"/>
      <c r="C67" s="15"/>
      <c r="D67" s="16"/>
      <c r="E67" s="16"/>
      <c r="F67" s="15"/>
      <c r="G67" s="15"/>
      <c r="H67" s="15"/>
      <c r="I67" s="14"/>
      <c r="J67" s="14"/>
      <c r="K67" s="14"/>
      <c r="L67" s="14"/>
      <c r="M67" s="14"/>
      <c r="N67" s="14"/>
      <c r="O67" s="14"/>
      <c r="P67" s="14"/>
      <c r="Q67" s="14"/>
      <c r="Y67" s="166"/>
      <c r="Z67" s="166"/>
      <c r="AU67" s="166"/>
    </row>
    <row r="68" spans="1:47" s="17" customFormat="1" ht="15.75">
      <c r="A68" s="13"/>
      <c r="B68" s="14"/>
      <c r="C68" s="15"/>
      <c r="D68" s="16"/>
      <c r="E68" s="16"/>
      <c r="F68" s="15"/>
      <c r="G68" s="15"/>
      <c r="H68" s="15"/>
      <c r="I68" s="14"/>
      <c r="J68" s="14"/>
      <c r="K68" s="14"/>
      <c r="L68" s="14"/>
      <c r="M68" s="14"/>
      <c r="N68" s="14"/>
      <c r="O68" s="14"/>
      <c r="P68" s="14"/>
      <c r="Q68" s="14"/>
      <c r="Y68" s="166"/>
      <c r="Z68" s="166"/>
      <c r="AU68" s="166"/>
    </row>
    <row r="69" spans="1:47" s="17" customFormat="1" ht="15.75">
      <c r="A69" s="13"/>
      <c r="B69" s="14"/>
      <c r="C69" s="15"/>
      <c r="D69" s="16"/>
      <c r="E69" s="16"/>
      <c r="F69" s="15"/>
      <c r="G69" s="15"/>
      <c r="H69" s="15"/>
      <c r="I69" s="14"/>
      <c r="J69" s="14"/>
      <c r="K69" s="14"/>
      <c r="L69" s="14"/>
      <c r="M69" s="14"/>
      <c r="N69" s="14"/>
      <c r="O69" s="14"/>
      <c r="P69" s="14"/>
      <c r="Q69" s="14"/>
      <c r="Y69" s="166"/>
      <c r="Z69" s="166"/>
      <c r="AU69" s="166"/>
    </row>
    <row r="70" spans="1:47" s="17" customFormat="1" ht="15.75">
      <c r="A70" s="13"/>
      <c r="B70" s="14"/>
      <c r="C70" s="15"/>
      <c r="D70" s="16"/>
      <c r="E70" s="16"/>
      <c r="F70" s="15"/>
      <c r="G70" s="15"/>
      <c r="H70" s="15"/>
      <c r="I70" s="14"/>
      <c r="J70" s="14"/>
      <c r="K70" s="14"/>
      <c r="L70" s="14"/>
      <c r="M70" s="14"/>
      <c r="N70" s="14"/>
      <c r="O70" s="14"/>
      <c r="P70" s="14"/>
      <c r="Q70" s="14"/>
      <c r="Y70" s="166"/>
      <c r="Z70" s="166"/>
      <c r="AU70" s="166"/>
    </row>
    <row r="71" spans="1:47" s="17" customFormat="1" ht="15.75">
      <c r="A71" s="13"/>
      <c r="B71" s="14"/>
      <c r="C71" s="15"/>
      <c r="D71" s="16"/>
      <c r="E71" s="16"/>
      <c r="F71" s="15"/>
      <c r="G71" s="15"/>
      <c r="H71" s="15"/>
      <c r="I71" s="14"/>
      <c r="J71" s="14"/>
      <c r="K71" s="14"/>
      <c r="L71" s="14"/>
      <c r="M71" s="14"/>
      <c r="N71" s="14"/>
      <c r="O71" s="14"/>
      <c r="P71" s="14"/>
      <c r="Q71" s="14"/>
      <c r="Y71" s="166"/>
      <c r="Z71" s="166"/>
      <c r="AU71" s="166"/>
    </row>
    <row r="72" spans="1:47" s="17" customFormat="1" ht="15.75">
      <c r="A72" s="13"/>
      <c r="B72" s="14"/>
      <c r="C72" s="15"/>
      <c r="D72" s="16"/>
      <c r="E72" s="16"/>
      <c r="F72" s="15"/>
      <c r="G72" s="15"/>
      <c r="H72" s="15"/>
      <c r="I72" s="14"/>
      <c r="J72" s="14"/>
      <c r="K72" s="14"/>
      <c r="L72" s="14"/>
      <c r="M72" s="14"/>
      <c r="N72" s="14"/>
      <c r="O72" s="14"/>
      <c r="P72" s="14"/>
      <c r="Q72" s="14"/>
      <c r="Y72" s="166"/>
      <c r="Z72" s="166"/>
      <c r="AU72" s="166"/>
    </row>
    <row r="73" spans="1:47" s="17" customFormat="1" ht="15.75">
      <c r="A73" s="13"/>
      <c r="B73" s="14"/>
      <c r="C73" s="15"/>
      <c r="D73" s="16"/>
      <c r="E73" s="16"/>
      <c r="F73" s="15"/>
      <c r="G73" s="15"/>
      <c r="H73" s="15"/>
      <c r="I73" s="14"/>
      <c r="J73" s="14"/>
      <c r="K73" s="14"/>
      <c r="L73" s="14"/>
      <c r="M73" s="14"/>
      <c r="N73" s="14"/>
      <c r="O73" s="14"/>
      <c r="P73" s="14"/>
      <c r="Q73" s="14"/>
      <c r="Y73" s="166"/>
      <c r="Z73" s="166"/>
      <c r="AU73" s="166"/>
    </row>
    <row r="74" spans="1:47" s="17" customFormat="1" ht="15.75">
      <c r="A74" s="13"/>
      <c r="B74" s="14"/>
      <c r="C74" s="15"/>
      <c r="D74" s="16"/>
      <c r="E74" s="16"/>
      <c r="F74" s="15"/>
      <c r="G74" s="15"/>
      <c r="H74" s="15"/>
      <c r="I74" s="14"/>
      <c r="J74" s="14"/>
      <c r="K74" s="14"/>
      <c r="L74" s="14"/>
      <c r="M74" s="14"/>
      <c r="N74" s="14"/>
      <c r="O74" s="14"/>
      <c r="P74" s="14"/>
      <c r="Q74" s="14"/>
      <c r="Y74" s="166"/>
      <c r="Z74" s="166"/>
      <c r="AU74" s="166"/>
    </row>
    <row r="75" spans="1:47" s="17" customFormat="1" ht="15.75">
      <c r="A75" s="13"/>
      <c r="B75" s="14"/>
      <c r="C75" s="15"/>
      <c r="D75" s="16"/>
      <c r="E75" s="16"/>
      <c r="F75" s="15"/>
      <c r="G75" s="15"/>
      <c r="H75" s="15"/>
      <c r="I75" s="14"/>
      <c r="J75" s="14"/>
      <c r="K75" s="14"/>
      <c r="L75" s="14"/>
      <c r="M75" s="14"/>
      <c r="N75" s="14"/>
      <c r="O75" s="14"/>
      <c r="P75" s="14"/>
      <c r="Q75" s="14"/>
      <c r="Y75" s="166"/>
      <c r="Z75" s="166"/>
      <c r="AU75" s="166"/>
    </row>
    <row r="76" spans="1:47" s="17" customFormat="1" ht="15.75">
      <c r="A76" s="13"/>
      <c r="B76" s="14"/>
      <c r="C76" s="15"/>
      <c r="D76" s="16"/>
      <c r="E76" s="16"/>
      <c r="F76" s="15"/>
      <c r="G76" s="15"/>
      <c r="H76" s="15"/>
      <c r="I76" s="14"/>
      <c r="J76" s="14"/>
      <c r="K76" s="14"/>
      <c r="L76" s="14"/>
      <c r="M76" s="14"/>
      <c r="N76" s="14"/>
      <c r="O76" s="14"/>
      <c r="P76" s="14"/>
      <c r="Q76" s="14"/>
      <c r="Y76" s="166"/>
      <c r="Z76" s="166"/>
      <c r="AU76" s="166"/>
    </row>
    <row r="77" spans="1:47" s="17" customFormat="1" ht="15.75">
      <c r="A77" s="13"/>
      <c r="B77" s="14"/>
      <c r="C77" s="15"/>
      <c r="D77" s="16"/>
      <c r="E77" s="16"/>
      <c r="F77" s="15"/>
      <c r="G77" s="15"/>
      <c r="H77" s="15"/>
      <c r="I77" s="14"/>
      <c r="J77" s="14"/>
      <c r="K77" s="14"/>
      <c r="L77" s="14"/>
      <c r="M77" s="14"/>
      <c r="N77" s="14"/>
      <c r="O77" s="14"/>
      <c r="P77" s="14"/>
      <c r="Q77" s="14"/>
      <c r="Y77" s="166"/>
      <c r="Z77" s="166"/>
      <c r="AU77" s="166"/>
    </row>
    <row r="78" spans="1:47" s="17" customFormat="1" ht="15.75">
      <c r="A78" s="13"/>
      <c r="B78" s="14"/>
      <c r="C78" s="15"/>
      <c r="D78" s="16"/>
      <c r="E78" s="16"/>
      <c r="F78" s="15"/>
      <c r="G78" s="15"/>
      <c r="H78" s="15"/>
      <c r="I78" s="14"/>
      <c r="J78" s="14"/>
      <c r="K78" s="14"/>
      <c r="L78" s="14"/>
      <c r="M78" s="14"/>
      <c r="N78" s="14"/>
      <c r="O78" s="14"/>
      <c r="P78" s="14"/>
      <c r="Q78" s="14"/>
      <c r="Y78" s="166"/>
      <c r="Z78" s="166"/>
      <c r="AU78" s="166"/>
    </row>
    <row r="79" spans="1:47" s="17" customFormat="1" ht="15.75">
      <c r="A79" s="13"/>
      <c r="B79" s="14"/>
      <c r="C79" s="15"/>
      <c r="D79" s="16"/>
      <c r="E79" s="16"/>
      <c r="F79" s="15"/>
      <c r="G79" s="15"/>
      <c r="H79" s="15"/>
      <c r="I79" s="14"/>
      <c r="J79" s="14"/>
      <c r="K79" s="14"/>
      <c r="L79" s="14"/>
      <c r="M79" s="14"/>
      <c r="N79" s="14"/>
      <c r="O79" s="14"/>
      <c r="P79" s="14"/>
      <c r="Q79" s="14"/>
      <c r="Y79" s="166"/>
      <c r="Z79" s="166"/>
      <c r="AU79" s="166"/>
    </row>
    <row r="80" spans="1:47" s="17" customFormat="1" ht="15.75">
      <c r="A80" s="13"/>
      <c r="B80" s="14"/>
      <c r="C80" s="15"/>
      <c r="D80" s="16"/>
      <c r="E80" s="16"/>
      <c r="F80" s="15"/>
      <c r="G80" s="15"/>
      <c r="H80" s="15"/>
      <c r="I80" s="14"/>
      <c r="J80" s="14"/>
      <c r="K80" s="14"/>
      <c r="L80" s="14"/>
      <c r="M80" s="14"/>
      <c r="N80" s="14"/>
      <c r="O80" s="14"/>
      <c r="P80" s="14"/>
      <c r="Q80" s="14"/>
      <c r="Y80" s="166"/>
      <c r="Z80" s="166"/>
      <c r="AU80" s="166"/>
    </row>
    <row r="81" spans="1:47" s="17" customFormat="1" ht="15.75">
      <c r="A81" s="13"/>
      <c r="B81" s="14"/>
      <c r="C81" s="15"/>
      <c r="D81" s="16"/>
      <c r="E81" s="16"/>
      <c r="F81" s="15"/>
      <c r="G81" s="15"/>
      <c r="H81" s="15"/>
      <c r="I81" s="14"/>
      <c r="J81" s="14"/>
      <c r="K81" s="14"/>
      <c r="L81" s="14"/>
      <c r="M81" s="14"/>
      <c r="N81" s="14"/>
      <c r="O81" s="14"/>
      <c r="P81" s="14"/>
      <c r="Q81" s="14"/>
      <c r="Y81" s="166"/>
      <c r="Z81" s="166"/>
      <c r="AU81" s="166"/>
    </row>
    <row r="82" spans="1:47" s="17" customFormat="1" ht="15.75">
      <c r="A82" s="13"/>
      <c r="B82" s="14"/>
      <c r="C82" s="15"/>
      <c r="D82" s="16"/>
      <c r="E82" s="16"/>
      <c r="F82" s="15"/>
      <c r="G82" s="15"/>
      <c r="H82" s="15"/>
      <c r="I82" s="14"/>
      <c r="J82" s="14"/>
      <c r="K82" s="14"/>
      <c r="L82" s="14"/>
      <c r="M82" s="14"/>
      <c r="N82" s="14"/>
      <c r="O82" s="14"/>
      <c r="P82" s="14"/>
      <c r="Q82" s="14"/>
      <c r="Y82" s="166"/>
      <c r="Z82" s="166"/>
      <c r="AU82" s="166"/>
    </row>
    <row r="83" spans="1:47" s="17" customFormat="1" ht="15.75">
      <c r="A83" s="13"/>
      <c r="B83" s="14"/>
      <c r="C83" s="15"/>
      <c r="D83" s="16"/>
      <c r="E83" s="16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Y83" s="166"/>
      <c r="Z83" s="166"/>
      <c r="AU83" s="166"/>
    </row>
    <row r="84" spans="1:47" s="17" customFormat="1" ht="15.75">
      <c r="A84" s="13"/>
      <c r="B84" s="14"/>
      <c r="C84" s="15"/>
      <c r="D84" s="16"/>
      <c r="E84" s="16"/>
      <c r="F84" s="15"/>
      <c r="G84" s="15"/>
      <c r="H84" s="15"/>
      <c r="I84" s="14"/>
      <c r="J84" s="14"/>
      <c r="K84" s="14"/>
      <c r="L84" s="14"/>
      <c r="M84" s="14"/>
      <c r="N84" s="14"/>
      <c r="O84" s="14"/>
      <c r="P84" s="14"/>
      <c r="Q84" s="14"/>
      <c r="Y84" s="166"/>
      <c r="Z84" s="166"/>
      <c r="AU84" s="166"/>
    </row>
    <row r="85" spans="1:47" s="17" customFormat="1" ht="15.75">
      <c r="A85" s="13"/>
      <c r="B85" s="14"/>
      <c r="C85" s="15"/>
      <c r="D85" s="16"/>
      <c r="E85" s="16"/>
      <c r="F85" s="15"/>
      <c r="G85" s="15"/>
      <c r="H85" s="15"/>
      <c r="I85" s="14"/>
      <c r="J85" s="14"/>
      <c r="K85" s="14"/>
      <c r="L85" s="14"/>
      <c r="M85" s="14"/>
      <c r="N85" s="14"/>
      <c r="O85" s="14"/>
      <c r="P85" s="14"/>
      <c r="Q85" s="14"/>
      <c r="Y85" s="166"/>
      <c r="Z85" s="166"/>
      <c r="AU85" s="166"/>
    </row>
    <row r="86" spans="1:47" s="30" customFormat="1" ht="15.75">
      <c r="A86" s="13"/>
      <c r="B86" s="14"/>
      <c r="C86" s="15"/>
      <c r="D86" s="16"/>
      <c r="E86" s="16"/>
      <c r="F86" s="15"/>
      <c r="G86" s="15"/>
      <c r="H86" s="15"/>
      <c r="I86" s="14"/>
      <c r="J86" s="14"/>
      <c r="K86" s="14"/>
      <c r="L86" s="14"/>
      <c r="M86" s="14"/>
      <c r="N86" s="14"/>
      <c r="O86" s="14"/>
      <c r="P86" s="14"/>
      <c r="Q86" s="14"/>
      <c r="Y86" s="351"/>
      <c r="Z86" s="351"/>
      <c r="AU86" s="351"/>
    </row>
    <row r="87" spans="1:47" s="30" customFormat="1" ht="15.75">
      <c r="A87" s="13"/>
      <c r="B87" s="14"/>
      <c r="C87" s="15"/>
      <c r="D87" s="16"/>
      <c r="E87" s="16"/>
      <c r="F87" s="15"/>
      <c r="G87" s="15"/>
      <c r="H87" s="15"/>
      <c r="I87" s="14"/>
      <c r="J87" s="14"/>
      <c r="K87" s="14"/>
      <c r="L87" s="14"/>
      <c r="M87" s="14"/>
      <c r="N87" s="14"/>
      <c r="O87" s="14"/>
      <c r="P87" s="14"/>
      <c r="Q87" s="14"/>
      <c r="Y87" s="351"/>
      <c r="Z87" s="351"/>
      <c r="AU87" s="351"/>
    </row>
    <row r="88" spans="1:47" s="30" customFormat="1" ht="15.75">
      <c r="A88" s="13"/>
      <c r="B88" s="14"/>
      <c r="C88" s="15"/>
      <c r="D88" s="16"/>
      <c r="E88" s="16"/>
      <c r="F88" s="15"/>
      <c r="G88" s="15"/>
      <c r="H88" s="15"/>
      <c r="I88" s="14"/>
      <c r="J88" s="14"/>
      <c r="K88" s="14"/>
      <c r="L88" s="14"/>
      <c r="M88" s="14"/>
      <c r="N88" s="14"/>
      <c r="O88" s="14"/>
      <c r="P88" s="14"/>
      <c r="Q88" s="14"/>
      <c r="Y88" s="351"/>
      <c r="Z88" s="351"/>
      <c r="AU88" s="351"/>
    </row>
    <row r="89" spans="1:47" s="17" customFormat="1" ht="15.75">
      <c r="A89" s="13"/>
      <c r="B89" s="14"/>
      <c r="C89" s="15"/>
      <c r="D89" s="16"/>
      <c r="E89" s="16"/>
      <c r="F89" s="15"/>
      <c r="G89" s="15"/>
      <c r="H89" s="15"/>
      <c r="I89" s="14"/>
      <c r="J89" s="14"/>
      <c r="K89" s="14"/>
      <c r="L89" s="14"/>
      <c r="M89" s="14"/>
      <c r="N89" s="14"/>
      <c r="O89" s="14"/>
      <c r="P89" s="14"/>
      <c r="Q89" s="14"/>
      <c r="Y89" s="166"/>
      <c r="Z89" s="166"/>
      <c r="AU89" s="166"/>
    </row>
    <row r="90" spans="1:47" s="17" customFormat="1" ht="15.75">
      <c r="A90" s="13"/>
      <c r="B90" s="14"/>
      <c r="C90" s="15"/>
      <c r="D90" s="16"/>
      <c r="E90" s="16"/>
      <c r="F90" s="15"/>
      <c r="G90" s="15"/>
      <c r="H90" s="15"/>
      <c r="I90" s="14"/>
      <c r="J90" s="14"/>
      <c r="K90" s="14"/>
      <c r="L90" s="14"/>
      <c r="M90" s="14"/>
      <c r="N90" s="14"/>
      <c r="O90" s="14"/>
      <c r="P90" s="14"/>
      <c r="Q90" s="14"/>
      <c r="Y90" s="166"/>
      <c r="Z90" s="166"/>
      <c r="AU90" s="166"/>
    </row>
    <row r="91" spans="1:47" s="17" customFormat="1" ht="15.75">
      <c r="A91" s="13"/>
      <c r="B91" s="14"/>
      <c r="C91" s="15"/>
      <c r="D91" s="16"/>
      <c r="E91" s="16"/>
      <c r="F91" s="15"/>
      <c r="G91" s="15"/>
      <c r="H91" s="15"/>
      <c r="I91" s="14"/>
      <c r="J91" s="14"/>
      <c r="K91" s="14"/>
      <c r="L91" s="14"/>
      <c r="M91" s="14"/>
      <c r="N91" s="14"/>
      <c r="O91" s="14"/>
      <c r="P91" s="14"/>
      <c r="Q91" s="14"/>
      <c r="Y91" s="166"/>
      <c r="Z91" s="166"/>
      <c r="AU91" s="166"/>
    </row>
    <row r="92" spans="1:47" s="17" customFormat="1" ht="15.75">
      <c r="A92" s="13"/>
      <c r="B92" s="14"/>
      <c r="C92" s="15"/>
      <c r="D92" s="16"/>
      <c r="E92" s="16"/>
      <c r="F92" s="15"/>
      <c r="G92" s="15"/>
      <c r="H92" s="15"/>
      <c r="I92" s="14"/>
      <c r="J92" s="14"/>
      <c r="K92" s="14"/>
      <c r="L92" s="14"/>
      <c r="M92" s="14"/>
      <c r="N92" s="14"/>
      <c r="O92" s="14"/>
      <c r="P92" s="14"/>
      <c r="Q92" s="14"/>
      <c r="Y92" s="166"/>
      <c r="Z92" s="166"/>
      <c r="AU92" s="166"/>
    </row>
    <row r="93" spans="1:47" s="17" customFormat="1" ht="15.75">
      <c r="A93" s="13"/>
      <c r="B93" s="14"/>
      <c r="C93" s="15"/>
      <c r="D93" s="16"/>
      <c r="E93" s="16"/>
      <c r="F93" s="15"/>
      <c r="G93" s="15"/>
      <c r="H93" s="15"/>
      <c r="I93" s="14"/>
      <c r="J93" s="14"/>
      <c r="K93" s="14"/>
      <c r="L93" s="14"/>
      <c r="M93" s="14"/>
      <c r="N93" s="14"/>
      <c r="O93" s="14"/>
      <c r="P93" s="14"/>
      <c r="Q93" s="14"/>
      <c r="Y93" s="166"/>
      <c r="Z93" s="166"/>
      <c r="AU93" s="166"/>
    </row>
    <row r="94" spans="1:47" s="17" customFormat="1" ht="15.75">
      <c r="A94" s="13"/>
      <c r="B94" s="14"/>
      <c r="C94" s="15"/>
      <c r="D94" s="16"/>
      <c r="E94" s="16"/>
      <c r="F94" s="15"/>
      <c r="G94" s="15"/>
      <c r="H94" s="15"/>
      <c r="I94" s="14"/>
      <c r="J94" s="14"/>
      <c r="K94" s="14"/>
      <c r="L94" s="14"/>
      <c r="M94" s="14"/>
      <c r="N94" s="14"/>
      <c r="O94" s="14"/>
      <c r="P94" s="14"/>
      <c r="Q94" s="14"/>
      <c r="Y94" s="166"/>
      <c r="Z94" s="166"/>
      <c r="AU94" s="166"/>
    </row>
    <row r="95" spans="1:47" s="17" customFormat="1" ht="15.75">
      <c r="A95" s="13"/>
      <c r="B95" s="14"/>
      <c r="C95" s="15"/>
      <c r="D95" s="16"/>
      <c r="E95" s="16"/>
      <c r="F95" s="15"/>
      <c r="G95" s="15"/>
      <c r="H95" s="15"/>
      <c r="I95" s="14"/>
      <c r="J95" s="14"/>
      <c r="K95" s="14"/>
      <c r="L95" s="14"/>
      <c r="M95" s="14"/>
      <c r="N95" s="14"/>
      <c r="O95" s="14"/>
      <c r="P95" s="14"/>
      <c r="Q95" s="14"/>
      <c r="Y95" s="166"/>
      <c r="Z95" s="166"/>
      <c r="AU95" s="166"/>
    </row>
    <row r="96" spans="1:47" s="17" customFormat="1" ht="15.75">
      <c r="A96" s="13"/>
      <c r="B96" s="14"/>
      <c r="C96" s="15"/>
      <c r="D96" s="16"/>
      <c r="E96" s="16"/>
      <c r="F96" s="15"/>
      <c r="G96" s="15"/>
      <c r="H96" s="15"/>
      <c r="I96" s="14"/>
      <c r="J96" s="14"/>
      <c r="K96" s="14"/>
      <c r="L96" s="14"/>
      <c r="M96" s="14"/>
      <c r="N96" s="14"/>
      <c r="O96" s="14"/>
      <c r="P96" s="14"/>
      <c r="Q96" s="14"/>
      <c r="Y96" s="166"/>
      <c r="Z96" s="166"/>
      <c r="AU96" s="166"/>
    </row>
    <row r="97" spans="1:47" s="17" customFormat="1" ht="15.75">
      <c r="A97" s="13"/>
      <c r="B97" s="14"/>
      <c r="C97" s="15"/>
      <c r="D97" s="16"/>
      <c r="E97" s="16"/>
      <c r="F97" s="15"/>
      <c r="G97" s="15"/>
      <c r="H97" s="15"/>
      <c r="I97" s="14"/>
      <c r="J97" s="14"/>
      <c r="K97" s="14"/>
      <c r="L97" s="14"/>
      <c r="M97" s="14"/>
      <c r="N97" s="14"/>
      <c r="O97" s="14"/>
      <c r="P97" s="14"/>
      <c r="Q97" s="14"/>
      <c r="Y97" s="166"/>
      <c r="Z97" s="166"/>
      <c r="AU97" s="166"/>
    </row>
    <row r="98" spans="1:47" s="17" customFormat="1" ht="15.75">
      <c r="A98" s="13"/>
      <c r="B98" s="14"/>
      <c r="C98" s="15"/>
      <c r="D98" s="16"/>
      <c r="E98" s="16"/>
      <c r="F98" s="15"/>
      <c r="G98" s="15"/>
      <c r="H98" s="15"/>
      <c r="I98" s="14"/>
      <c r="J98" s="14"/>
      <c r="K98" s="14"/>
      <c r="L98" s="14"/>
      <c r="M98" s="14"/>
      <c r="N98" s="14"/>
      <c r="O98" s="14"/>
      <c r="P98" s="14"/>
      <c r="Q98" s="14"/>
      <c r="Y98" s="166"/>
      <c r="Z98" s="166"/>
      <c r="AU98" s="166"/>
    </row>
    <row r="99" spans="1:47" s="17" customFormat="1" ht="15.75">
      <c r="A99" s="13"/>
      <c r="B99" s="14"/>
      <c r="C99" s="15"/>
      <c r="D99" s="16"/>
      <c r="E99" s="16"/>
      <c r="F99" s="15"/>
      <c r="G99" s="15"/>
      <c r="H99" s="15"/>
      <c r="I99" s="14"/>
      <c r="J99" s="14"/>
      <c r="K99" s="14"/>
      <c r="L99" s="14"/>
      <c r="M99" s="14"/>
      <c r="N99" s="14"/>
      <c r="O99" s="14"/>
      <c r="P99" s="14"/>
      <c r="Q99" s="14"/>
      <c r="Y99" s="166"/>
      <c r="Z99" s="166"/>
      <c r="AU99" s="166"/>
    </row>
    <row r="100" spans="1:47" s="17" customFormat="1" ht="15.75">
      <c r="A100" s="13"/>
      <c r="B100" s="14"/>
      <c r="C100" s="15"/>
      <c r="D100" s="16"/>
      <c r="E100" s="16"/>
      <c r="F100" s="15"/>
      <c r="G100" s="15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Y100" s="166"/>
      <c r="Z100" s="166"/>
      <c r="AU100" s="166"/>
    </row>
    <row r="101" spans="1:47" s="17" customFormat="1" ht="15.75">
      <c r="A101" s="13"/>
      <c r="B101" s="14"/>
      <c r="C101" s="15"/>
      <c r="D101" s="16"/>
      <c r="E101" s="16"/>
      <c r="F101" s="15"/>
      <c r="G101" s="15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Y101" s="166"/>
      <c r="Z101" s="166"/>
      <c r="AU101" s="166"/>
    </row>
    <row r="102" spans="1:47" s="31" customFormat="1" ht="15.75">
      <c r="A102" s="13"/>
      <c r="B102" s="14"/>
      <c r="C102" s="15"/>
      <c r="D102" s="16"/>
      <c r="E102" s="16"/>
      <c r="F102" s="15"/>
      <c r="G102" s="15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Y102" s="352"/>
      <c r="Z102" s="352"/>
      <c r="AU102" s="352"/>
    </row>
    <row r="103" spans="1:47" s="31" customFormat="1" ht="15.75">
      <c r="A103" s="13"/>
      <c r="B103" s="14"/>
      <c r="C103" s="15"/>
      <c r="D103" s="16"/>
      <c r="E103" s="16"/>
      <c r="F103" s="15"/>
      <c r="G103" s="15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Y103" s="352"/>
      <c r="Z103" s="352"/>
      <c r="AU103" s="352"/>
    </row>
    <row r="104" spans="1:47" s="31" customFormat="1" ht="15.75">
      <c r="A104" s="13"/>
      <c r="B104" s="14"/>
      <c r="C104" s="15"/>
      <c r="D104" s="16"/>
      <c r="E104" s="16"/>
      <c r="F104" s="15"/>
      <c r="G104" s="15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Y104" s="352"/>
      <c r="Z104" s="352"/>
      <c r="AU104" s="352"/>
    </row>
    <row r="105" spans="1:47" s="31" customFormat="1" ht="15.75">
      <c r="A105" s="13"/>
      <c r="B105" s="14"/>
      <c r="C105" s="15"/>
      <c r="D105" s="16"/>
      <c r="E105" s="16"/>
      <c r="F105" s="15"/>
      <c r="G105" s="15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Y105" s="352"/>
      <c r="Z105" s="352"/>
      <c r="AU105" s="352"/>
    </row>
    <row r="106" spans="1:47" s="31" customFormat="1" ht="15.75">
      <c r="A106" s="13"/>
      <c r="B106" s="14"/>
      <c r="C106" s="15"/>
      <c r="D106" s="16"/>
      <c r="E106" s="16"/>
      <c r="F106" s="15"/>
      <c r="G106" s="15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Y106" s="352"/>
      <c r="Z106" s="352"/>
      <c r="AU106" s="352"/>
    </row>
    <row r="107" spans="1:47" s="31" customFormat="1" ht="15.75">
      <c r="A107" s="13"/>
      <c r="B107" s="14"/>
      <c r="C107" s="15"/>
      <c r="D107" s="16"/>
      <c r="E107" s="16"/>
      <c r="F107" s="15"/>
      <c r="G107" s="15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Y107" s="352"/>
      <c r="Z107" s="352"/>
      <c r="AU107" s="352"/>
    </row>
    <row r="108" spans="1:47" s="31" customFormat="1" ht="15.75">
      <c r="A108" s="13"/>
      <c r="B108" s="14"/>
      <c r="C108" s="15"/>
      <c r="D108" s="16"/>
      <c r="E108" s="16"/>
      <c r="F108" s="15"/>
      <c r="G108" s="15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Y108" s="352"/>
      <c r="Z108" s="352"/>
      <c r="AU108" s="352"/>
    </row>
    <row r="109" spans="1:47" s="31" customFormat="1" ht="15.75">
      <c r="A109" s="13"/>
      <c r="B109" s="14"/>
      <c r="C109" s="15"/>
      <c r="D109" s="16"/>
      <c r="E109" s="16"/>
      <c r="F109" s="15"/>
      <c r="G109" s="15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Y109" s="352"/>
      <c r="Z109" s="352"/>
      <c r="AU109" s="352"/>
    </row>
    <row r="110" spans="1:47" s="32" customFormat="1" ht="15.75">
      <c r="A110" s="13"/>
      <c r="B110" s="14"/>
      <c r="C110" s="15"/>
      <c r="D110" s="16"/>
      <c r="E110" s="16"/>
      <c r="F110" s="15"/>
      <c r="G110" s="15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Y110" s="353"/>
      <c r="Z110" s="353"/>
      <c r="AU110" s="353"/>
    </row>
    <row r="111" spans="1:47" s="31" customFormat="1" ht="15.75">
      <c r="A111" s="13"/>
      <c r="B111" s="14"/>
      <c r="C111" s="15"/>
      <c r="D111" s="16"/>
      <c r="E111" s="16"/>
      <c r="F111" s="15"/>
      <c r="G111" s="15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Y111" s="352"/>
      <c r="Z111" s="352"/>
      <c r="AU111" s="352"/>
    </row>
    <row r="112" spans="1:47" s="31" customFormat="1" ht="15.75">
      <c r="A112" s="13"/>
      <c r="B112" s="14"/>
      <c r="C112" s="15"/>
      <c r="D112" s="16"/>
      <c r="E112" s="16"/>
      <c r="F112" s="15"/>
      <c r="G112" s="15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Y112" s="352"/>
      <c r="Z112" s="352"/>
      <c r="AU112" s="352"/>
    </row>
    <row r="113" spans="1:47" s="31" customFormat="1" ht="15.75">
      <c r="A113" s="13"/>
      <c r="B113" s="14"/>
      <c r="C113" s="15"/>
      <c r="D113" s="16"/>
      <c r="E113" s="16"/>
      <c r="F113" s="15"/>
      <c r="G113" s="15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Y113" s="352"/>
      <c r="Z113" s="352"/>
      <c r="AU113" s="352"/>
    </row>
    <row r="114" spans="1:47" s="31" customFormat="1" ht="15.75">
      <c r="A114" s="13"/>
      <c r="B114" s="14"/>
      <c r="C114" s="15"/>
      <c r="D114" s="16"/>
      <c r="E114" s="16"/>
      <c r="F114" s="15"/>
      <c r="G114" s="15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Y114" s="352"/>
      <c r="Z114" s="352"/>
      <c r="AU114" s="352"/>
    </row>
    <row r="115" spans="1:47" s="31" customFormat="1" ht="15.75">
      <c r="A115" s="13"/>
      <c r="B115" s="14"/>
      <c r="C115" s="15"/>
      <c r="D115" s="16"/>
      <c r="E115" s="16"/>
      <c r="F115" s="15"/>
      <c r="G115" s="15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Y115" s="352"/>
      <c r="Z115" s="352"/>
      <c r="AU115" s="352"/>
    </row>
    <row r="116" spans="1:47" s="31" customFormat="1" ht="15.75">
      <c r="A116" s="13"/>
      <c r="B116" s="14"/>
      <c r="C116" s="15"/>
      <c r="D116" s="16"/>
      <c r="E116" s="16"/>
      <c r="F116" s="15"/>
      <c r="G116" s="15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Y116" s="352"/>
      <c r="Z116" s="352"/>
      <c r="AU116" s="352"/>
    </row>
    <row r="117" spans="1:47" s="31" customFormat="1" ht="15.75">
      <c r="A117" s="13"/>
      <c r="B117" s="14"/>
      <c r="C117" s="15"/>
      <c r="D117" s="16"/>
      <c r="E117" s="16"/>
      <c r="F117" s="15"/>
      <c r="G117" s="15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Y117" s="352"/>
      <c r="Z117" s="352"/>
      <c r="AU117" s="352"/>
    </row>
    <row r="118" spans="1:47" s="31" customFormat="1" ht="15.75">
      <c r="A118" s="13"/>
      <c r="B118" s="14"/>
      <c r="C118" s="15"/>
      <c r="D118" s="16"/>
      <c r="E118" s="16"/>
      <c r="F118" s="15"/>
      <c r="G118" s="15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Y118" s="352"/>
      <c r="Z118" s="352"/>
      <c r="AU118" s="352"/>
    </row>
    <row r="119" spans="1:47" s="17" customFormat="1" ht="15.75">
      <c r="A119" s="13"/>
      <c r="B119" s="14"/>
      <c r="C119" s="15"/>
      <c r="D119" s="16"/>
      <c r="E119" s="16"/>
      <c r="F119" s="15"/>
      <c r="G119" s="15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Y119" s="166"/>
      <c r="Z119" s="166"/>
      <c r="AU119" s="166"/>
    </row>
    <row r="120" spans="1:47" s="17" customFormat="1" ht="15.75">
      <c r="A120" s="13"/>
      <c r="B120" s="14"/>
      <c r="C120" s="15"/>
      <c r="D120" s="16"/>
      <c r="E120" s="16"/>
      <c r="F120" s="15"/>
      <c r="G120" s="15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Y120" s="166"/>
      <c r="Z120" s="166"/>
      <c r="AU120" s="166"/>
    </row>
    <row r="121" spans="1:47" s="17" customFormat="1" ht="15.75">
      <c r="A121" s="13"/>
      <c r="B121" s="14"/>
      <c r="C121" s="15"/>
      <c r="D121" s="16"/>
      <c r="E121" s="16"/>
      <c r="F121" s="15"/>
      <c r="G121" s="15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Y121" s="166"/>
      <c r="Z121" s="166"/>
      <c r="AU121" s="166"/>
    </row>
    <row r="122" spans="1:47" s="17" customFormat="1" ht="15.75">
      <c r="A122" s="13"/>
      <c r="B122" s="14"/>
      <c r="C122" s="15"/>
      <c r="D122" s="16"/>
      <c r="E122" s="16"/>
      <c r="F122" s="15"/>
      <c r="G122" s="15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Y122" s="166"/>
      <c r="Z122" s="166"/>
      <c r="AU122" s="166"/>
    </row>
    <row r="123" spans="1:47" s="17" customFormat="1" ht="15.75">
      <c r="A123" s="13"/>
      <c r="B123" s="14"/>
      <c r="C123" s="15"/>
      <c r="D123" s="16"/>
      <c r="E123" s="16"/>
      <c r="F123" s="15"/>
      <c r="G123" s="15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Y123" s="166"/>
      <c r="Z123" s="166"/>
      <c r="AU123" s="166"/>
    </row>
    <row r="124" spans="1:47" s="17" customFormat="1" ht="15.75">
      <c r="A124" s="13"/>
      <c r="B124" s="14"/>
      <c r="C124" s="15"/>
      <c r="D124" s="16"/>
      <c r="E124" s="16"/>
      <c r="F124" s="15"/>
      <c r="G124" s="15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Y124" s="166"/>
      <c r="Z124" s="166"/>
      <c r="AU124" s="166"/>
    </row>
    <row r="125" spans="1:47" s="17" customFormat="1" ht="15.75">
      <c r="A125" s="13"/>
      <c r="B125" s="14"/>
      <c r="C125" s="15"/>
      <c r="D125" s="16"/>
      <c r="E125" s="16"/>
      <c r="F125" s="15"/>
      <c r="G125" s="15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Y125" s="166"/>
      <c r="Z125" s="166"/>
      <c r="AU125" s="166"/>
    </row>
    <row r="126" spans="1:47" s="17" customFormat="1" ht="15.75">
      <c r="A126" s="13"/>
      <c r="B126" s="14"/>
      <c r="C126" s="15"/>
      <c r="D126" s="16"/>
      <c r="E126" s="16"/>
      <c r="F126" s="15"/>
      <c r="G126" s="15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Y126" s="166"/>
      <c r="Z126" s="166"/>
      <c r="AU126" s="166"/>
    </row>
    <row r="127" spans="1:47" s="17" customFormat="1" ht="15.75">
      <c r="A127" s="13"/>
      <c r="B127" s="14"/>
      <c r="C127" s="15"/>
      <c r="D127" s="16"/>
      <c r="E127" s="16"/>
      <c r="F127" s="15"/>
      <c r="G127" s="15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25"/>
      <c r="Y127" s="166"/>
      <c r="Z127" s="166"/>
      <c r="AU127" s="166"/>
    </row>
    <row r="128" spans="1:47" s="17" customFormat="1" ht="15.75">
      <c r="A128" s="13"/>
      <c r="B128" s="14"/>
      <c r="C128" s="15"/>
      <c r="D128" s="16"/>
      <c r="E128" s="16"/>
      <c r="F128" s="15"/>
      <c r="G128" s="15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25"/>
      <c r="Y128" s="166"/>
      <c r="Z128" s="166"/>
      <c r="AU128" s="166"/>
    </row>
    <row r="129" spans="1:47" s="17" customFormat="1" ht="15.75">
      <c r="A129" s="13"/>
      <c r="B129" s="14"/>
      <c r="C129" s="15"/>
      <c r="D129" s="16"/>
      <c r="E129" s="16"/>
      <c r="F129" s="15"/>
      <c r="G129" s="15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25"/>
      <c r="Y129" s="166"/>
      <c r="Z129" s="166"/>
      <c r="AU129" s="166"/>
    </row>
    <row r="130" spans="1:47" s="17" customFormat="1" ht="15.75">
      <c r="A130" s="13"/>
      <c r="B130" s="14"/>
      <c r="C130" s="15"/>
      <c r="D130" s="16"/>
      <c r="E130" s="16"/>
      <c r="F130" s="15"/>
      <c r="G130" s="15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25"/>
      <c r="Y130" s="166"/>
      <c r="Z130" s="166"/>
      <c r="AU130" s="166"/>
    </row>
    <row r="131" spans="1:47" s="17" customFormat="1" ht="15.75">
      <c r="A131" s="13"/>
      <c r="B131" s="14"/>
      <c r="C131" s="15"/>
      <c r="D131" s="16"/>
      <c r="E131" s="16"/>
      <c r="F131" s="15"/>
      <c r="G131" s="15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25"/>
      <c r="Y131" s="166"/>
      <c r="Z131" s="166"/>
      <c r="AU131" s="166"/>
    </row>
    <row r="132" ht="15.75">
      <c r="R132" s="28"/>
    </row>
    <row r="133" ht="15.75">
      <c r="R133" s="28"/>
    </row>
    <row r="134" ht="15.75">
      <c r="R134" s="28"/>
    </row>
    <row r="135" ht="15.75">
      <c r="R135" s="28"/>
    </row>
    <row r="136" ht="15.75">
      <c r="R136" s="28"/>
    </row>
    <row r="137" ht="15.75">
      <c r="R137" s="28"/>
    </row>
    <row r="138" ht="15.75">
      <c r="R138" s="28"/>
    </row>
    <row r="139" ht="15.75">
      <c r="R139" s="28"/>
    </row>
    <row r="140" ht="15.75">
      <c r="R140" s="28"/>
    </row>
    <row r="141" spans="1:214" s="354" customFormat="1" ht="15.75">
      <c r="A141" s="13"/>
      <c r="B141" s="14"/>
      <c r="C141" s="15"/>
      <c r="D141" s="16"/>
      <c r="E141" s="16"/>
      <c r="F141" s="15"/>
      <c r="G141" s="15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28"/>
      <c r="S141" s="14"/>
      <c r="T141" s="14"/>
      <c r="U141" s="14"/>
      <c r="V141" s="14"/>
      <c r="W141" s="14"/>
      <c r="X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</row>
    <row r="142" spans="1:214" s="354" customFormat="1" ht="15.75">
      <c r="A142" s="13"/>
      <c r="B142" s="14"/>
      <c r="C142" s="15"/>
      <c r="D142" s="16"/>
      <c r="E142" s="16"/>
      <c r="F142" s="15"/>
      <c r="G142" s="15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R142" s="28"/>
      <c r="S142" s="14"/>
      <c r="T142" s="14"/>
      <c r="U142" s="14"/>
      <c r="V142" s="14"/>
      <c r="W142" s="14"/>
      <c r="X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</row>
    <row r="143" spans="1:214" s="354" customFormat="1" ht="15.75">
      <c r="A143" s="13"/>
      <c r="B143" s="14"/>
      <c r="C143" s="15"/>
      <c r="D143" s="16"/>
      <c r="E143" s="16"/>
      <c r="F143" s="15"/>
      <c r="G143" s="15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R143" s="28"/>
      <c r="S143" s="14"/>
      <c r="T143" s="14"/>
      <c r="U143" s="14"/>
      <c r="V143" s="14"/>
      <c r="W143" s="14"/>
      <c r="X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</row>
    <row r="145" spans="1:214" s="354" customFormat="1" ht="15.75">
      <c r="A145" s="13"/>
      <c r="B145" s="14"/>
      <c r="C145" s="15"/>
      <c r="D145" s="16"/>
      <c r="E145" s="16"/>
      <c r="F145" s="15"/>
      <c r="G145" s="15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R145" s="33"/>
      <c r="S145" s="14"/>
      <c r="T145" s="14"/>
      <c r="U145" s="14"/>
      <c r="V145" s="14"/>
      <c r="W145" s="14"/>
      <c r="X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</row>
    <row r="146" spans="1:214" s="354" customFormat="1" ht="15.75">
      <c r="A146" s="13"/>
      <c r="B146" s="14"/>
      <c r="C146" s="15"/>
      <c r="D146" s="16"/>
      <c r="E146" s="16"/>
      <c r="F146" s="15"/>
      <c r="G146" s="15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R146" s="21"/>
      <c r="S146" s="21"/>
      <c r="T146" s="21"/>
      <c r="U146" s="21"/>
      <c r="V146" s="21"/>
      <c r="W146" s="21"/>
      <c r="X146" s="21"/>
      <c r="Y146" s="355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</row>
    <row r="147" spans="1:214" s="354" customFormat="1" ht="15.75">
      <c r="A147" s="13"/>
      <c r="B147" s="14"/>
      <c r="C147" s="15"/>
      <c r="D147" s="16"/>
      <c r="E147" s="16"/>
      <c r="F147" s="15"/>
      <c r="G147" s="15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5"/>
      <c r="S147" s="15"/>
      <c r="T147" s="15"/>
      <c r="U147" s="15"/>
      <c r="V147" s="15"/>
      <c r="W147" s="15"/>
      <c r="X147" s="15"/>
      <c r="Y147" s="356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</row>
    <row r="148" spans="1:214" s="354" customFormat="1" ht="15.75">
      <c r="A148" s="13"/>
      <c r="B148" s="14"/>
      <c r="C148" s="15"/>
      <c r="D148" s="16"/>
      <c r="E148" s="16"/>
      <c r="F148" s="15"/>
      <c r="G148" s="15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R148" s="15"/>
      <c r="S148" s="15"/>
      <c r="T148" s="15"/>
      <c r="U148" s="15"/>
      <c r="V148" s="15"/>
      <c r="W148" s="15"/>
      <c r="X148" s="15"/>
      <c r="Y148" s="356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</row>
    <row r="149" spans="1:214" s="354" customFormat="1" ht="15.75">
      <c r="A149" s="13"/>
      <c r="B149" s="14"/>
      <c r="C149" s="15"/>
      <c r="D149" s="16"/>
      <c r="E149" s="16"/>
      <c r="F149" s="15"/>
      <c r="G149" s="15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5"/>
      <c r="S149" s="15"/>
      <c r="T149" s="15"/>
      <c r="U149" s="15"/>
      <c r="V149" s="15"/>
      <c r="W149" s="15"/>
      <c r="X149" s="15"/>
      <c r="Y149" s="356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</row>
  </sheetData>
  <sheetProtection selectLockedCells="1" selectUnlockedCells="1"/>
  <mergeCells count="33">
    <mergeCell ref="E5:F6"/>
    <mergeCell ref="J5:J8"/>
    <mergeCell ref="K5:K8"/>
    <mergeCell ref="A1:Q1"/>
    <mergeCell ref="A2:A8"/>
    <mergeCell ref="B2:B8"/>
    <mergeCell ref="C2:F4"/>
    <mergeCell ref="G2:G8"/>
    <mergeCell ref="H2:M2"/>
    <mergeCell ref="N2:AU2"/>
    <mergeCell ref="N7:AU7"/>
    <mergeCell ref="H3:H8"/>
    <mergeCell ref="I3:L3"/>
    <mergeCell ref="A10:Q10"/>
    <mergeCell ref="A11:Q11"/>
    <mergeCell ref="N3:P3"/>
    <mergeCell ref="Q3:AU3"/>
    <mergeCell ref="I4:I8"/>
    <mergeCell ref="J4:L4"/>
    <mergeCell ref="N4:AU5"/>
    <mergeCell ref="C5:C8"/>
    <mergeCell ref="D5:D8"/>
    <mergeCell ref="M3:M8"/>
    <mergeCell ref="AV2:AV8"/>
    <mergeCell ref="B34:Q34"/>
    <mergeCell ref="A35:Q35"/>
    <mergeCell ref="B49:F49"/>
    <mergeCell ref="A18:B18"/>
    <mergeCell ref="A20:Q20"/>
    <mergeCell ref="A21:Q21"/>
    <mergeCell ref="L5:L8"/>
    <mergeCell ref="E7:E8"/>
    <mergeCell ref="F7:F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Алена Латышева</cp:lastModifiedBy>
  <cp:lastPrinted>2018-06-27T04:35:59Z</cp:lastPrinted>
  <dcterms:created xsi:type="dcterms:W3CDTF">2011-02-06T10:49:14Z</dcterms:created>
  <dcterms:modified xsi:type="dcterms:W3CDTF">2018-08-22T05:55:46Z</dcterms:modified>
  <cp:category/>
  <cp:version/>
  <cp:contentType/>
  <cp:contentStatus/>
</cp:coreProperties>
</file>